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8130" activeTab="0"/>
  </bookViews>
  <sheets>
    <sheet name="Baremo" sheetId="1" r:id="rId1"/>
  </sheets>
  <definedNames>
    <definedName name="_xlfn.IFERROR" hidden="1">#NAME?</definedName>
    <definedName name="_xlnm.Print_Area" localSheetId="0">'Baremo'!$A$1:$G$40</definedName>
  </definedNames>
  <calcPr fullCalcOnLoad="1"/>
</workbook>
</file>

<file path=xl/sharedStrings.xml><?xml version="1.0" encoding="utf-8"?>
<sst xmlns="http://schemas.openxmlformats.org/spreadsheetml/2006/main" count="40" uniqueCount="36">
  <si>
    <t>Nombre</t>
  </si>
  <si>
    <t>DNI</t>
  </si>
  <si>
    <t>Mérito</t>
  </si>
  <si>
    <t>Puntos por unidad</t>
  </si>
  <si>
    <t>Máxima puntuación</t>
  </si>
  <si>
    <t xml:space="preserve">Total Puntos </t>
  </si>
  <si>
    <t>BLOQUE I</t>
  </si>
  <si>
    <t>BLOQUE II</t>
  </si>
  <si>
    <t>BLOQUE III</t>
  </si>
  <si>
    <t>PORCENTAJE SOBRE MÁXIMA PUNTUACIÓN</t>
  </si>
  <si>
    <t>Defensa personal (mínimo cinturón azul)</t>
  </si>
  <si>
    <t>Titulación académica superior a la exigida en las Bases de la Convocatoria</t>
  </si>
  <si>
    <t>MODELO DE AUTOBAREMACIÓN DE MÉRITOS 18  PLAZAS FIJAS DE POLICÍA PORTUARIA - PERSONAL DE TROPA Y MARINERÍA</t>
  </si>
  <si>
    <t>Tiempo en situación de servicio activo en destino</t>
  </si>
  <si>
    <t>Tiempo en operaciones para el mantenimiento de la paz</t>
  </si>
  <si>
    <t>Nº de meses en situación de servicio activo en empleo de Cabo</t>
  </si>
  <si>
    <t>Nº de meses en situación de servicio activo en empleo de Cabo Primero</t>
  </si>
  <si>
    <t>Titulación Marinera de Patrón Portuario, similar o superior. Libreta de inscripción marítima en vigor</t>
  </si>
  <si>
    <t>Idiomas (Mínimo SLP 1.1.1.1 o titulación civil equivalente)</t>
  </si>
  <si>
    <t>Cursos de relacionados con las competencias del puesto de trabajo.</t>
  </si>
  <si>
    <t>Permisos de conducir superiores (C o superior)</t>
  </si>
  <si>
    <t xml:space="preserve"> Felicitaciones personales anotadas en hoja de servicios.</t>
  </si>
  <si>
    <t>Menciones Honoríficas</t>
  </si>
  <si>
    <t>Cruz a la constancia en el servicio en cualquiera de sus clases</t>
  </si>
  <si>
    <t>TOTAL SUMA OTROS MÉRITOS</t>
  </si>
  <si>
    <t>Cruz al Mérito Militar/Naval/Aéreo con distintivo rojo.</t>
  </si>
  <si>
    <t>Cruz al Mérito Militar/Naval/Aéreo en cualquiera de sus clases excepto distintivo rojo, que no se otorguen por acumulación de Menciones Honoríficas</t>
  </si>
  <si>
    <t>Nº de meses en operaciones de paz en situación de servicio activo trabajando fuera del territorio nacional.</t>
  </si>
  <si>
    <t>Puntuación total por otros méritos</t>
  </si>
  <si>
    <t>no</t>
  </si>
  <si>
    <t>Número de otros cursos/diplomas militares o civiles relacionados con la seguridad (vigilante, escolta, guía canino, etc)</t>
  </si>
  <si>
    <t>1.1</t>
  </si>
  <si>
    <t>1.2</t>
  </si>
  <si>
    <t>1.3</t>
  </si>
  <si>
    <t>Curso de Policía Militar/Naval/Aérea para MPTM</t>
  </si>
  <si>
    <t>Nº de meses en situación de servicio activo como Militar de Tropa o Marinería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</si>
</sst>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62"/>
      <name val="Calibri"/>
      <family val="2"/>
    </font>
    <font>
      <b/>
      <sz val="10"/>
      <color indexed="60"/>
      <name val="Calibri"/>
      <family val="2"/>
    </font>
    <font>
      <i/>
      <sz val="8"/>
      <color indexed="62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i/>
      <sz val="10"/>
      <color theme="4" tint="-0.24997000396251678"/>
      <name val="Calibri"/>
      <family val="2"/>
    </font>
    <font>
      <b/>
      <sz val="10"/>
      <color rgb="FFC00000"/>
      <name val="Calibri"/>
      <family val="2"/>
    </font>
    <font>
      <i/>
      <sz val="8"/>
      <color theme="4" tint="-0.2499700039625167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0" tint="-0.4999699890613556"/>
      </right>
      <top/>
      <bottom/>
    </border>
    <border>
      <left style="thin">
        <color theme="0" tint="-0.4999699890613556"/>
      </left>
      <right/>
      <top style="thin">
        <color theme="0" tint="-0.4999699890613556"/>
      </top>
      <bottom style="thin"/>
    </border>
    <border>
      <left/>
      <right/>
      <top style="thin">
        <color theme="0" tint="-0.4999699890613556"/>
      </top>
      <bottom style="thin"/>
    </border>
    <border>
      <left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/>
      <top/>
      <bottom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/>
      <right/>
      <top>
        <color indexed="63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textRotation="90"/>
    </xf>
    <xf numFmtId="0" fontId="46" fillId="0" borderId="0" xfId="0" applyFont="1" applyAlignment="1">
      <alignment textRotation="90"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0" fontId="44" fillId="33" borderId="12" xfId="0" applyFont="1" applyFill="1" applyBorder="1" applyAlignment="1">
      <alignment/>
    </xf>
    <xf numFmtId="0" fontId="45" fillId="33" borderId="12" xfId="0" applyFont="1" applyFill="1" applyBorder="1" applyAlignment="1">
      <alignment horizontal="right" vertical="center"/>
    </xf>
    <xf numFmtId="0" fontId="48" fillId="33" borderId="12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right" vertical="center"/>
    </xf>
    <xf numFmtId="0" fontId="45" fillId="34" borderId="14" xfId="0" applyFont="1" applyFill="1" applyBorder="1" applyAlignment="1">
      <alignment/>
    </xf>
    <xf numFmtId="0" fontId="45" fillId="34" borderId="0" xfId="0" applyFont="1" applyFill="1" applyBorder="1" applyAlignment="1">
      <alignment/>
    </xf>
    <xf numFmtId="0" fontId="44" fillId="34" borderId="0" xfId="0" applyFont="1" applyFill="1" applyBorder="1" applyAlignment="1">
      <alignment/>
    </xf>
    <xf numFmtId="0" fontId="45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right" vertical="center"/>
    </xf>
    <xf numFmtId="0" fontId="45" fillId="34" borderId="14" xfId="0" applyFont="1" applyFill="1" applyBorder="1" applyAlignment="1">
      <alignment horizontal="right"/>
    </xf>
    <xf numFmtId="0" fontId="45" fillId="34" borderId="0" xfId="0" applyFont="1" applyFill="1" applyBorder="1" applyAlignment="1">
      <alignment horizontal="right"/>
    </xf>
    <xf numFmtId="0" fontId="45" fillId="34" borderId="0" xfId="0" applyFont="1" applyFill="1" applyBorder="1" applyAlignment="1">
      <alignment horizontal="left" indent="1"/>
    </xf>
    <xf numFmtId="0" fontId="45" fillId="34" borderId="15" xfId="0" applyFont="1" applyFill="1" applyBorder="1" applyAlignment="1">
      <alignment horizontal="center" vertical="center"/>
    </xf>
    <xf numFmtId="0" fontId="45" fillId="34" borderId="16" xfId="0" applyFont="1" applyFill="1" applyBorder="1" applyAlignment="1">
      <alignment horizontal="left"/>
    </xf>
    <xf numFmtId="0" fontId="45" fillId="34" borderId="17" xfId="0" applyFont="1" applyFill="1" applyBorder="1" applyAlignment="1">
      <alignment horizontal="left"/>
    </xf>
    <xf numFmtId="0" fontId="45" fillId="34" borderId="17" xfId="0" applyFont="1" applyFill="1" applyBorder="1" applyAlignment="1">
      <alignment/>
    </xf>
    <xf numFmtId="0" fontId="45" fillId="34" borderId="17" xfId="0" applyFont="1" applyFill="1" applyBorder="1" applyAlignment="1">
      <alignment horizontal="center" vertical="center"/>
    </xf>
    <xf numFmtId="0" fontId="48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45" fillId="8" borderId="11" xfId="0" applyFont="1" applyFill="1" applyBorder="1" applyAlignment="1">
      <alignment horizontal="right"/>
    </xf>
    <xf numFmtId="0" fontId="45" fillId="8" borderId="12" xfId="0" applyFont="1" applyFill="1" applyBorder="1" applyAlignment="1">
      <alignment horizontal="right"/>
    </xf>
    <xf numFmtId="0" fontId="44" fillId="8" borderId="12" xfId="0" applyFont="1" applyFill="1" applyBorder="1" applyAlignment="1">
      <alignment/>
    </xf>
    <xf numFmtId="0" fontId="45" fillId="8" borderId="12" xfId="0" applyFont="1" applyFill="1" applyBorder="1" applyAlignment="1">
      <alignment horizontal="center" vertical="center"/>
    </xf>
    <xf numFmtId="0" fontId="48" fillId="8" borderId="12" xfId="0" applyFont="1" applyFill="1" applyBorder="1" applyAlignment="1">
      <alignment horizontal="center" vertical="center"/>
    </xf>
    <xf numFmtId="0" fontId="47" fillId="8" borderId="13" xfId="0" applyFont="1" applyFill="1" applyBorder="1" applyAlignment="1">
      <alignment horizontal="right" vertical="center"/>
    </xf>
    <xf numFmtId="0" fontId="45" fillId="6" borderId="14" xfId="0" applyFont="1" applyFill="1" applyBorder="1" applyAlignment="1">
      <alignment horizontal="right" vertical="top"/>
    </xf>
    <xf numFmtId="0" fontId="45" fillId="6" borderId="0" xfId="0" applyFont="1" applyFill="1" applyBorder="1" applyAlignment="1">
      <alignment horizontal="right" vertical="top"/>
    </xf>
    <xf numFmtId="0" fontId="45" fillId="6" borderId="0" xfId="0" applyFont="1" applyFill="1" applyBorder="1" applyAlignment="1">
      <alignment vertical="center"/>
    </xf>
    <xf numFmtId="0" fontId="45" fillId="6" borderId="15" xfId="0" applyFont="1" applyFill="1" applyBorder="1" applyAlignment="1">
      <alignment horizontal="center" vertical="center"/>
    </xf>
    <xf numFmtId="0" fontId="48" fillId="6" borderId="0" xfId="0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right" vertical="center"/>
    </xf>
    <xf numFmtId="0" fontId="45" fillId="6" borderId="0" xfId="0" applyFont="1" applyFill="1" applyBorder="1" applyAlignment="1">
      <alignment vertical="center" wrapText="1"/>
    </xf>
    <xf numFmtId="0" fontId="45" fillId="6" borderId="0" xfId="0" applyFont="1" applyFill="1" applyBorder="1" applyAlignment="1">
      <alignment horizontal="center" vertical="center"/>
    </xf>
    <xf numFmtId="0" fontId="45" fillId="6" borderId="16" xfId="0" applyFont="1" applyFill="1" applyBorder="1" applyAlignment="1">
      <alignment horizontal="left"/>
    </xf>
    <xf numFmtId="0" fontId="45" fillId="6" borderId="17" xfId="0" applyFont="1" applyFill="1" applyBorder="1" applyAlignment="1">
      <alignment horizontal="left"/>
    </xf>
    <xf numFmtId="0" fontId="45" fillId="6" borderId="17" xfId="0" applyFont="1" applyFill="1" applyBorder="1" applyAlignment="1">
      <alignment/>
    </xf>
    <xf numFmtId="0" fontId="45" fillId="6" borderId="17" xfId="0" applyFont="1" applyFill="1" applyBorder="1" applyAlignment="1">
      <alignment horizontal="center" vertical="center"/>
    </xf>
    <xf numFmtId="0" fontId="48" fillId="6" borderId="17" xfId="0" applyFont="1" applyFill="1" applyBorder="1" applyAlignment="1">
      <alignment horizontal="center" vertical="center"/>
    </xf>
    <xf numFmtId="0" fontId="47" fillId="6" borderId="18" xfId="0" applyFont="1" applyFill="1" applyBorder="1" applyAlignment="1">
      <alignment horizontal="right" vertical="center"/>
    </xf>
    <xf numFmtId="0" fontId="45" fillId="9" borderId="11" xfId="0" applyFont="1" applyFill="1" applyBorder="1" applyAlignment="1">
      <alignment horizontal="right"/>
    </xf>
    <xf numFmtId="0" fontId="45" fillId="9" borderId="12" xfId="0" applyFont="1" applyFill="1" applyBorder="1" applyAlignment="1">
      <alignment horizontal="right"/>
    </xf>
    <xf numFmtId="0" fontId="44" fillId="9" borderId="12" xfId="0" applyFont="1" applyFill="1" applyBorder="1" applyAlignment="1">
      <alignment/>
    </xf>
    <xf numFmtId="0" fontId="45" fillId="9" borderId="12" xfId="0" applyFont="1" applyFill="1" applyBorder="1" applyAlignment="1">
      <alignment horizontal="center" vertical="center"/>
    </xf>
    <xf numFmtId="0" fontId="48" fillId="9" borderId="12" xfId="0" applyFont="1" applyFill="1" applyBorder="1" applyAlignment="1">
      <alignment horizontal="center" vertical="center"/>
    </xf>
    <xf numFmtId="0" fontId="47" fillId="9" borderId="13" xfId="0" applyFont="1" applyFill="1" applyBorder="1" applyAlignment="1">
      <alignment horizontal="right" vertical="center"/>
    </xf>
    <xf numFmtId="0" fontId="45" fillId="3" borderId="14" xfId="0" applyFont="1" applyFill="1" applyBorder="1" applyAlignment="1">
      <alignment horizontal="right" vertical="top"/>
    </xf>
    <xf numFmtId="0" fontId="45" fillId="3" borderId="0" xfId="0" applyFont="1" applyFill="1" applyBorder="1" applyAlignment="1">
      <alignment horizontal="right" vertical="top"/>
    </xf>
    <xf numFmtId="0" fontId="48" fillId="3" borderId="0" xfId="0" applyFont="1" applyFill="1" applyBorder="1" applyAlignment="1">
      <alignment horizontal="center" vertical="center"/>
    </xf>
    <xf numFmtId="0" fontId="47" fillId="3" borderId="10" xfId="0" applyFont="1" applyFill="1" applyBorder="1" applyAlignment="1">
      <alignment horizontal="right" vertical="center"/>
    </xf>
    <xf numFmtId="0" fontId="45" fillId="3" borderId="0" xfId="0" applyFont="1" applyFill="1" applyBorder="1" applyAlignment="1">
      <alignment vertical="center" wrapText="1"/>
    </xf>
    <xf numFmtId="0" fontId="45" fillId="3" borderId="14" xfId="0" applyFont="1" applyFill="1" applyBorder="1" applyAlignment="1">
      <alignment/>
    </xf>
    <xf numFmtId="0" fontId="45" fillId="3" borderId="0" xfId="0" applyFont="1" applyFill="1" applyBorder="1" applyAlignment="1">
      <alignment/>
    </xf>
    <xf numFmtId="0" fontId="45" fillId="3" borderId="16" xfId="0" applyFont="1" applyFill="1" applyBorder="1" applyAlignment="1">
      <alignment horizontal="left"/>
    </xf>
    <xf numFmtId="0" fontId="45" fillId="3" borderId="17" xfId="0" applyFont="1" applyFill="1" applyBorder="1" applyAlignment="1">
      <alignment horizontal="left"/>
    </xf>
    <xf numFmtId="0" fontId="45" fillId="3" borderId="17" xfId="0" applyFont="1" applyFill="1" applyBorder="1" applyAlignment="1">
      <alignment/>
    </xf>
    <xf numFmtId="0" fontId="45" fillId="3" borderId="17" xfId="0" applyFont="1" applyFill="1" applyBorder="1" applyAlignment="1">
      <alignment horizontal="center" vertical="center"/>
    </xf>
    <xf numFmtId="0" fontId="48" fillId="3" borderId="17" xfId="0" applyFont="1" applyFill="1" applyBorder="1" applyAlignment="1">
      <alignment horizontal="center" vertical="center"/>
    </xf>
    <xf numFmtId="0" fontId="47" fillId="3" borderId="18" xfId="0" applyFont="1" applyFill="1" applyBorder="1" applyAlignment="1">
      <alignment horizontal="right" vertical="center"/>
    </xf>
    <xf numFmtId="0" fontId="47" fillId="0" borderId="0" xfId="0" applyFont="1" applyAlignment="1">
      <alignment/>
    </xf>
    <xf numFmtId="0" fontId="44" fillId="0" borderId="19" xfId="0" applyFont="1" applyBorder="1" applyAlignment="1">
      <alignment horizontal="right"/>
    </xf>
    <xf numFmtId="17" fontId="45" fillId="0" borderId="0" xfId="0" applyNumberFormat="1" applyFont="1" applyAlignment="1">
      <alignment/>
    </xf>
    <xf numFmtId="0" fontId="45" fillId="3" borderId="20" xfId="0" applyFont="1" applyFill="1" applyBorder="1" applyAlignment="1">
      <alignment horizontal="center" vertical="center"/>
    </xf>
    <xf numFmtId="0" fontId="45" fillId="34" borderId="21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vertical="center" wrapText="1"/>
    </xf>
    <xf numFmtId="0" fontId="45" fillId="3" borderId="22" xfId="0" applyFont="1" applyFill="1" applyBorder="1" applyAlignment="1">
      <alignment horizontal="center" vertical="center"/>
    </xf>
    <xf numFmtId="0" fontId="45" fillId="3" borderId="23" xfId="0" applyFont="1" applyFill="1" applyBorder="1" applyAlignment="1">
      <alignment horizontal="right" vertical="top"/>
    </xf>
    <xf numFmtId="0" fontId="45" fillId="34" borderId="0" xfId="0" applyFont="1" applyFill="1" applyBorder="1" applyAlignment="1">
      <alignment horizontal="left" wrapText="1" indent="1"/>
    </xf>
    <xf numFmtId="0" fontId="45" fillId="0" borderId="19" xfId="0" applyFont="1" applyBorder="1" applyAlignment="1">
      <alignment horizontal="center"/>
    </xf>
    <xf numFmtId="10" fontId="45" fillId="0" borderId="19" xfId="55" applyNumberFormat="1" applyFont="1" applyBorder="1" applyAlignment="1">
      <alignment horizontal="center"/>
    </xf>
    <xf numFmtId="0" fontId="44" fillId="34" borderId="0" xfId="0" applyFont="1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3">
      <selection activeCell="F36" sqref="F36"/>
    </sheetView>
  </sheetViews>
  <sheetFormatPr defaultColWidth="10.8515625" defaultRowHeight="15"/>
  <cols>
    <col min="1" max="1" width="8.00390625" style="2" customWidth="1"/>
    <col min="2" max="2" width="1.28515625" style="2" customWidth="1"/>
    <col min="3" max="3" width="67.00390625" style="2" customWidth="1"/>
    <col min="4" max="4" width="5.00390625" style="2" customWidth="1"/>
    <col min="5" max="5" width="8.7109375" style="3" customWidth="1"/>
    <col min="6" max="6" width="5.00390625" style="3" customWidth="1"/>
    <col min="7" max="7" width="5.00390625" style="2" customWidth="1"/>
    <col min="8" max="16384" width="10.8515625" style="2" customWidth="1"/>
  </cols>
  <sheetData>
    <row r="1" ht="12.75">
      <c r="A1" s="1" t="s">
        <v>0</v>
      </c>
    </row>
    <row r="2" ht="12.75">
      <c r="A2" s="1" t="s">
        <v>1</v>
      </c>
    </row>
    <row r="3" spans="1:7" ht="90" customHeight="1">
      <c r="A3" s="4"/>
      <c r="B3" s="4"/>
      <c r="C3" s="5" t="s">
        <v>12</v>
      </c>
      <c r="D3" s="6" t="s">
        <v>2</v>
      </c>
      <c r="E3" s="7" t="s">
        <v>3</v>
      </c>
      <c r="F3" s="7" t="s">
        <v>4</v>
      </c>
      <c r="G3" s="6" t="s">
        <v>5</v>
      </c>
    </row>
    <row r="4" spans="1:7" ht="12.75">
      <c r="A4" s="8" t="s">
        <v>6</v>
      </c>
      <c r="B4" s="9"/>
      <c r="C4" s="10" t="str">
        <f>CONCATENATE("Experiencia Profesional (máximo ",F4," puntos)")</f>
        <v>Experiencia Profesional (máximo 25 puntos)</v>
      </c>
      <c r="D4" s="11"/>
      <c r="E4" s="12"/>
      <c r="F4" s="12">
        <v>25</v>
      </c>
      <c r="G4" s="13">
        <f>_xlfn.IFERROR(#REF!+#REF!+#REF!+G13+#REF!,"")</f>
      </c>
    </row>
    <row r="5" spans="1:7" ht="12.75">
      <c r="A5" s="14">
        <v>1</v>
      </c>
      <c r="B5" s="15"/>
      <c r="C5" s="16" t="s">
        <v>13</v>
      </c>
      <c r="D5" s="84"/>
      <c r="E5" s="84"/>
      <c r="F5" s="84"/>
      <c r="G5" s="84"/>
    </row>
    <row r="6" spans="1:7" ht="1.5" customHeight="1">
      <c r="A6" s="20"/>
      <c r="B6" s="21"/>
      <c r="C6" s="22"/>
      <c r="D6" s="27"/>
      <c r="E6" s="18"/>
      <c r="F6" s="18"/>
      <c r="G6" s="19">
        <f>IF(D6&lt;&gt;"",MIN(F6,E6*D6),"")</f>
      </c>
    </row>
    <row r="7" spans="1:7" ht="12.75" customHeight="1">
      <c r="A7" s="20" t="s">
        <v>31</v>
      </c>
      <c r="B7" s="21"/>
      <c r="C7" s="22" t="s">
        <v>35</v>
      </c>
      <c r="D7" s="23">
        <v>0</v>
      </c>
      <c r="E7" s="18">
        <v>0.045</v>
      </c>
      <c r="F7" s="18">
        <v>14</v>
      </c>
      <c r="G7" s="19">
        <f>IF(D7&lt;&gt;"",MIN(F7,E7*D7),"")</f>
        <v>0</v>
      </c>
    </row>
    <row r="8" spans="1:7" ht="13.5" customHeight="1">
      <c r="A8" s="20" t="s">
        <v>32</v>
      </c>
      <c r="B8" s="21"/>
      <c r="C8" s="22" t="s">
        <v>15</v>
      </c>
      <c r="D8" s="23">
        <v>0</v>
      </c>
      <c r="E8" s="18">
        <v>0.02</v>
      </c>
      <c r="F8" s="18">
        <v>4.5</v>
      </c>
      <c r="G8" s="19">
        <f>IF(D8&lt;&gt;"",MIN(F8,E8*D8),"")</f>
        <v>0</v>
      </c>
    </row>
    <row r="9" spans="1:9" ht="12.75">
      <c r="A9" s="20" t="s">
        <v>33</v>
      </c>
      <c r="B9" s="21"/>
      <c r="C9" s="22" t="s">
        <v>16</v>
      </c>
      <c r="D9" s="23">
        <v>0</v>
      </c>
      <c r="E9" s="18">
        <v>0.03</v>
      </c>
      <c r="F9" s="18">
        <v>4.5</v>
      </c>
      <c r="G9" s="19">
        <f>IF(D9&lt;&gt;"",MIN(F9,E9*D9),"")</f>
        <v>0</v>
      </c>
      <c r="I9" s="74"/>
    </row>
    <row r="10" spans="1:9" ht="3.75" customHeight="1">
      <c r="A10" s="20"/>
      <c r="B10" s="21"/>
      <c r="C10" s="22"/>
      <c r="D10" s="17"/>
      <c r="E10" s="18"/>
      <c r="F10" s="18"/>
      <c r="G10" s="19"/>
      <c r="I10" s="74"/>
    </row>
    <row r="11" spans="1:7" ht="14.25" customHeight="1">
      <c r="A11" s="14">
        <v>2</v>
      </c>
      <c r="B11" s="15"/>
      <c r="C11" s="84" t="s">
        <v>14</v>
      </c>
      <c r="D11" s="84"/>
      <c r="E11" s="84"/>
      <c r="F11" s="84"/>
      <c r="G11" s="19"/>
    </row>
    <row r="12" spans="1:7" ht="1.5" customHeight="1">
      <c r="A12" s="20"/>
      <c r="B12" s="21"/>
      <c r="C12" s="22"/>
      <c r="D12" s="27"/>
      <c r="E12" s="18"/>
      <c r="F12" s="18"/>
      <c r="G12" s="19"/>
    </row>
    <row r="13" spans="1:7" ht="27.75" customHeight="1">
      <c r="A13" s="20"/>
      <c r="B13" s="21"/>
      <c r="C13" s="81" t="s">
        <v>27</v>
      </c>
      <c r="D13" s="23">
        <v>0</v>
      </c>
      <c r="E13" s="18">
        <v>0.05</v>
      </c>
      <c r="F13" s="18">
        <v>2</v>
      </c>
      <c r="G13" s="19">
        <f>IF(D13&lt;&gt;"",MIN(F13,E13*D13),"")</f>
        <v>0</v>
      </c>
    </row>
    <row r="14" spans="1:7" ht="1.5" customHeight="1">
      <c r="A14" s="20"/>
      <c r="B14" s="21"/>
      <c r="C14" s="22"/>
      <c r="D14" s="27"/>
      <c r="E14" s="18"/>
      <c r="F14" s="18"/>
      <c r="G14" s="19">
        <f>IF(D14&lt;&gt;"",MIN(F14,E14*D14),"")</f>
      </c>
    </row>
    <row r="15" spans="1:7" ht="12.75">
      <c r="A15" s="20"/>
      <c r="B15" s="21"/>
      <c r="C15" s="22"/>
      <c r="D15" s="76"/>
      <c r="E15" s="18"/>
      <c r="F15" s="18"/>
      <c r="G15" s="19"/>
    </row>
    <row r="16" spans="1:7" ht="12.75">
      <c r="A16" s="24" t="str">
        <f>CONCATENATE("Puntuación total por experiencia profesional: ",ROUND(100*G16/F16,1),"%")</f>
        <v>Puntuación total por experiencia profesional: 0%</v>
      </c>
      <c r="B16" s="25"/>
      <c r="C16" s="26"/>
      <c r="D16" s="27"/>
      <c r="E16" s="28"/>
      <c r="F16" s="28">
        <v>25</v>
      </c>
      <c r="G16" s="29">
        <f>_xlfn.IFERROR(SUM(G5:G13),"")</f>
        <v>0</v>
      </c>
    </row>
    <row r="17" spans="1:7" ht="9.75" customHeight="1">
      <c r="A17" s="4"/>
      <c r="B17" s="4"/>
      <c r="D17" s="30"/>
      <c r="E17" s="31"/>
      <c r="F17" s="31"/>
      <c r="G17" s="32"/>
    </row>
    <row r="18" spans="1:7" ht="12.75">
      <c r="A18" s="33" t="s">
        <v>7</v>
      </c>
      <c r="B18" s="34"/>
      <c r="C18" s="35" t="str">
        <f>CONCATENATE("Formación (máximo ",F18," puntos)")</f>
        <v>Formación (máximo 15 puntos)</v>
      </c>
      <c r="D18" s="36"/>
      <c r="E18" s="37"/>
      <c r="F18" s="37">
        <v>15</v>
      </c>
      <c r="G18" s="38"/>
    </row>
    <row r="19" spans="1:7" ht="12.75">
      <c r="A19" s="39">
        <v>1</v>
      </c>
      <c r="B19" s="40"/>
      <c r="C19" s="41" t="s">
        <v>11</v>
      </c>
      <c r="D19" s="42" t="s">
        <v>29</v>
      </c>
      <c r="E19" s="43">
        <v>4</v>
      </c>
      <c r="F19" s="43">
        <v>4</v>
      </c>
      <c r="G19" s="44">
        <f>IF(D19="Si",MIN(E19,F19),0)</f>
        <v>0</v>
      </c>
    </row>
    <row r="20" spans="1:7" ht="25.5">
      <c r="A20" s="39">
        <v>2</v>
      </c>
      <c r="B20" s="40"/>
      <c r="C20" s="45" t="s">
        <v>17</v>
      </c>
      <c r="D20" s="42" t="s">
        <v>29</v>
      </c>
      <c r="E20" s="43">
        <v>2</v>
      </c>
      <c r="F20" s="43">
        <v>2</v>
      </c>
      <c r="G20" s="44">
        <f>IF(D20="Si",MIN(E20,F20),0)</f>
        <v>0</v>
      </c>
    </row>
    <row r="21" spans="1:7" ht="12.75">
      <c r="A21" s="39">
        <v>3</v>
      </c>
      <c r="B21" s="40"/>
      <c r="C21" s="45" t="s">
        <v>19</v>
      </c>
      <c r="D21" s="50"/>
      <c r="E21" s="43"/>
      <c r="F21" s="43"/>
      <c r="G21" s="44">
        <f>IF(D21&lt;&gt;"",MIN(F21,E21*D21),"")</f>
      </c>
    </row>
    <row r="22" spans="1:7" ht="12.75">
      <c r="A22" s="39">
        <v>3.1</v>
      </c>
      <c r="B22" s="40"/>
      <c r="C22" s="45" t="s">
        <v>34</v>
      </c>
      <c r="D22" s="42" t="s">
        <v>29</v>
      </c>
      <c r="E22" s="43">
        <v>2</v>
      </c>
      <c r="F22" s="43">
        <v>2</v>
      </c>
      <c r="G22" s="44">
        <f>IF(D22="Si",MIN(E22,F22),0)</f>
        <v>0</v>
      </c>
    </row>
    <row r="23" spans="1:7" ht="25.5">
      <c r="A23" s="39">
        <v>3.2</v>
      </c>
      <c r="B23" s="40"/>
      <c r="C23" s="45" t="s">
        <v>30</v>
      </c>
      <c r="D23" s="42">
        <v>0</v>
      </c>
      <c r="E23" s="43">
        <v>1</v>
      </c>
      <c r="F23" s="43">
        <v>3</v>
      </c>
      <c r="G23" s="44">
        <f>IF(D23&lt;&gt;"",MIN(F23,E23*D23),"")</f>
        <v>0</v>
      </c>
    </row>
    <row r="24" spans="1:7" ht="12.75">
      <c r="A24" s="39">
        <v>4</v>
      </c>
      <c r="B24" s="40"/>
      <c r="C24" s="45" t="s">
        <v>20</v>
      </c>
      <c r="D24" s="42" t="s">
        <v>29</v>
      </c>
      <c r="E24" s="43">
        <v>1</v>
      </c>
      <c r="F24" s="43">
        <v>1</v>
      </c>
      <c r="G24" s="44">
        <f>IF(D24="Si",MIN(E24,F24),0)</f>
        <v>0</v>
      </c>
    </row>
    <row r="25" spans="1:7" ht="12.75">
      <c r="A25" s="39">
        <v>5</v>
      </c>
      <c r="B25" s="40"/>
      <c r="C25" s="45" t="s">
        <v>18</v>
      </c>
      <c r="D25" s="42">
        <v>0</v>
      </c>
      <c r="E25" s="43">
        <v>1</v>
      </c>
      <c r="F25" s="43">
        <v>2</v>
      </c>
      <c r="G25" s="44">
        <f>IF(D25&lt;&gt;"",MIN(F25,E25*D25),"")</f>
        <v>0</v>
      </c>
    </row>
    <row r="26" spans="1:7" ht="12.75">
      <c r="A26" s="39">
        <v>6</v>
      </c>
      <c r="B26" s="40"/>
      <c r="C26" s="45" t="s">
        <v>10</v>
      </c>
      <c r="D26" s="42" t="s">
        <v>29</v>
      </c>
      <c r="E26" s="43">
        <v>1</v>
      </c>
      <c r="F26" s="43">
        <v>1</v>
      </c>
      <c r="G26" s="44">
        <f>IF(D26="Si",MIN(E26,F26),0)</f>
        <v>0</v>
      </c>
    </row>
    <row r="27" spans="1:7" ht="6.75" customHeight="1">
      <c r="A27" s="39"/>
      <c r="B27" s="40"/>
      <c r="C27" s="45"/>
      <c r="D27" s="46"/>
      <c r="E27" s="43"/>
      <c r="F27" s="43"/>
      <c r="G27" s="44"/>
    </row>
    <row r="28" spans="1:7" ht="12.75">
      <c r="A28" s="47" t="str">
        <f>CONCATENATE("Puntuación total por Formación: ",ROUND(100*G28/F28,1),"%")</f>
        <v>Puntuación total por Formación: 0%</v>
      </c>
      <c r="B28" s="48"/>
      <c r="C28" s="49"/>
      <c r="D28" s="50"/>
      <c r="E28" s="51"/>
      <c r="F28" s="51">
        <f>_xlfn.IFERROR(SUM(F19:F26),"")</f>
        <v>15</v>
      </c>
      <c r="G28" s="52">
        <f>_xlfn.IFERROR(SUM(G19:G26),"")</f>
        <v>0</v>
      </c>
    </row>
    <row r="29" spans="1:7" ht="10.5" customHeight="1">
      <c r="A29" s="4"/>
      <c r="B29" s="4"/>
      <c r="D29" s="30"/>
      <c r="E29" s="31"/>
      <c r="F29" s="31"/>
      <c r="G29" s="32"/>
    </row>
    <row r="30" spans="1:7" ht="12.75">
      <c r="A30" s="53" t="s">
        <v>8</v>
      </c>
      <c r="B30" s="54"/>
      <c r="C30" s="55" t="str">
        <f>CONCATENATE("Otros Méritos (máximo ",F30," puntos)")</f>
        <v>Otros Méritos (máximo 10 puntos)</v>
      </c>
      <c r="D30" s="56"/>
      <c r="E30" s="57"/>
      <c r="F30" s="57">
        <v>10</v>
      </c>
      <c r="G30" s="58"/>
    </row>
    <row r="31" spans="1:7" ht="12.75">
      <c r="A31" s="80">
        <v>1</v>
      </c>
      <c r="B31" s="60"/>
      <c r="C31" s="78" t="s">
        <v>25</v>
      </c>
      <c r="D31" s="75">
        <v>0</v>
      </c>
      <c r="E31" s="61">
        <v>3</v>
      </c>
      <c r="F31" s="61">
        <v>3</v>
      </c>
      <c r="G31" s="62">
        <f>D31*E31</f>
        <v>0</v>
      </c>
    </row>
    <row r="32" spans="1:7" ht="25.5" customHeight="1">
      <c r="A32" s="59">
        <v>2</v>
      </c>
      <c r="B32" s="60"/>
      <c r="C32" s="78" t="s">
        <v>26</v>
      </c>
      <c r="D32" s="75">
        <v>0</v>
      </c>
      <c r="E32" s="61">
        <v>2</v>
      </c>
      <c r="F32" s="61">
        <v>2</v>
      </c>
      <c r="G32" s="62">
        <f>D32*E32</f>
        <v>0</v>
      </c>
    </row>
    <row r="33" spans="1:7" ht="12.75">
      <c r="A33" s="59">
        <v>3</v>
      </c>
      <c r="B33" s="60"/>
      <c r="C33" s="77" t="s">
        <v>22</v>
      </c>
      <c r="D33" s="75">
        <v>0</v>
      </c>
      <c r="E33" s="61">
        <v>0.8</v>
      </c>
      <c r="F33" s="61">
        <v>2.4</v>
      </c>
      <c r="G33" s="62">
        <f>D33*E33</f>
        <v>0</v>
      </c>
    </row>
    <row r="34" spans="1:7" ht="12.75">
      <c r="A34" s="59">
        <v>4</v>
      </c>
      <c r="B34" s="60"/>
      <c r="C34" s="63" t="s">
        <v>21</v>
      </c>
      <c r="D34" s="75">
        <v>0</v>
      </c>
      <c r="E34" s="61">
        <v>0.5</v>
      </c>
      <c r="F34" s="61">
        <v>1</v>
      </c>
      <c r="G34" s="62">
        <f>D34*E34</f>
        <v>0</v>
      </c>
    </row>
    <row r="35" spans="1:7" ht="14.25" customHeight="1">
      <c r="A35" s="64">
        <v>5</v>
      </c>
      <c r="B35" s="65"/>
      <c r="C35" s="65" t="s">
        <v>23</v>
      </c>
      <c r="D35" s="75">
        <v>0</v>
      </c>
      <c r="E35" s="61">
        <v>1.5</v>
      </c>
      <c r="F35" s="61">
        <v>3</v>
      </c>
      <c r="G35" s="62">
        <f>D35*E35</f>
        <v>0</v>
      </c>
    </row>
    <row r="36" spans="1:7" ht="14.25" customHeight="1">
      <c r="A36" s="64"/>
      <c r="B36" s="65"/>
      <c r="C36" s="65" t="s">
        <v>24</v>
      </c>
      <c r="D36" s="79"/>
      <c r="E36" s="61">
        <f>SUM(G31:G35)</f>
        <v>0</v>
      </c>
      <c r="F36" s="61">
        <v>10</v>
      </c>
      <c r="G36" s="62">
        <f>IF(E36&lt;&gt;"",MIN(F36,E36),"")</f>
        <v>0</v>
      </c>
    </row>
    <row r="37" spans="1:7" ht="12.75">
      <c r="A37" s="66" t="s">
        <v>28</v>
      </c>
      <c r="B37" s="67"/>
      <c r="C37" s="68"/>
      <c r="D37" s="69"/>
      <c r="E37" s="70"/>
      <c r="F37" s="70">
        <v>10</v>
      </c>
      <c r="G37" s="71">
        <f>G36</f>
        <v>0</v>
      </c>
    </row>
    <row r="38" ht="12.75">
      <c r="G38" s="72"/>
    </row>
    <row r="39" spans="3:7" ht="12.75">
      <c r="C39" s="73" t="str">
        <f>CONCATENATE("PUNTUACIÓN FINAL (0-",SUM(F30+F18+F4),")")</f>
        <v>PUNTUACIÓN FINAL (0-50)</v>
      </c>
      <c r="D39" s="82">
        <f>G37+G28+G16</f>
        <v>0</v>
      </c>
      <c r="E39" s="82"/>
      <c r="F39" s="82"/>
      <c r="G39" s="82"/>
    </row>
    <row r="40" spans="3:7" ht="12.75">
      <c r="C40" s="73" t="s">
        <v>9</v>
      </c>
      <c r="D40" s="83">
        <f>D39/(SUM(F30+F18+F4))</f>
        <v>0</v>
      </c>
      <c r="E40" s="83"/>
      <c r="F40" s="83"/>
      <c r="G40" s="83"/>
    </row>
    <row r="41" ht="12.75">
      <c r="G41" s="72"/>
    </row>
    <row r="42" ht="12.75">
      <c r="G42" s="72"/>
    </row>
    <row r="43" ht="12.75">
      <c r="G43" s="72"/>
    </row>
    <row r="44" ht="12.75">
      <c r="G44" s="72"/>
    </row>
    <row r="45" ht="12.75">
      <c r="G45" s="72"/>
    </row>
    <row r="46" ht="12.75">
      <c r="G46" s="72"/>
    </row>
  </sheetData>
  <sheetProtection/>
  <mergeCells count="4">
    <mergeCell ref="D39:G39"/>
    <mergeCell ref="D40:G40"/>
    <mergeCell ref="C11:F11"/>
    <mergeCell ref="D5:G5"/>
  </mergeCells>
  <conditionalFormatting sqref="A37:C37 A28:C28 A16:C16">
    <cfRule type="expression" priority="1" dxfId="0">
      <formula>$G$16/$F$16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msalazar</dc:creator>
  <cp:keywords/>
  <dc:description/>
  <cp:lastModifiedBy>Maite Salazar Laplace</cp:lastModifiedBy>
  <cp:lastPrinted>2020-09-25T07:34:12Z</cp:lastPrinted>
  <dcterms:created xsi:type="dcterms:W3CDTF">2015-08-10T12:09:26Z</dcterms:created>
  <dcterms:modified xsi:type="dcterms:W3CDTF">2021-01-18T11:16:04Z</dcterms:modified>
  <cp:category/>
  <cp:version/>
  <cp:contentType/>
  <cp:contentStatus/>
</cp:coreProperties>
</file>