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1\INDEFINIDOS NO FIJOS\4 POLICÍA PORTUARIA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F23" i="3"/>
  <c r="G17" i="3"/>
  <c r="G16" i="3"/>
  <c r="G19" i="3"/>
  <c r="G20" i="3"/>
  <c r="G21" i="3"/>
  <c r="G15" i="3"/>
  <c r="G26" i="3"/>
  <c r="G28" i="3"/>
  <c r="G18" i="3"/>
  <c r="G23" i="3"/>
  <c r="G10" i="3"/>
  <c r="G11" i="3"/>
  <c r="D30" i="3"/>
  <c r="D31" i="3"/>
  <c r="C30" i="3"/>
  <c r="F28" i="3"/>
  <c r="A28" i="3"/>
  <c r="G25" i="3"/>
  <c r="C25" i="3"/>
  <c r="A23" i="3"/>
  <c r="G13" i="3"/>
  <c r="C13" i="3"/>
  <c r="F11" i="3"/>
  <c r="A11" i="3"/>
  <c r="G4" i="3"/>
  <c r="C4" i="3"/>
</calcChain>
</file>

<file path=xl/sharedStrings.xml><?xml version="1.0" encoding="utf-8"?>
<sst xmlns="http://schemas.openxmlformats.org/spreadsheetml/2006/main" count="26" uniqueCount="26">
  <si>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</si>
  <si>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</si>
  <si>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</si>
  <si>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</si>
  <si>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</si>
  <si>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</si>
  <si>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</si>
  <si>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</si>
  <si>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</si>
  <si>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</si>
  <si>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Tiempo trabajado como Policía Portuario</t>
  </si>
  <si>
    <t>En el sistema portuario de titularidad estatal (Nº de meses)</t>
  </si>
  <si>
    <t>Tiempo trabajado en FFCCSS o en el ejército</t>
  </si>
  <si>
    <t>Experiencia profesional en FFCCSS o como militar profesional (Nº de meses)</t>
  </si>
  <si>
    <t>Tiempo en ocupaciones de vigilancia y seguridad</t>
  </si>
  <si>
    <t>Expriencia profesional como vigilante titulado o auxiliar (Nº de meses)</t>
  </si>
  <si>
    <t>No</t>
  </si>
  <si>
    <t>Meses de beca obtenidas en concurrencia competitiva</t>
  </si>
  <si>
    <t>MODELO DE AUTOBAREMACIÓN DE MÉRITOS                                                           CUATRO PLAZAS FIJAS DE POLICÍA PORTUARIO</t>
  </si>
  <si>
    <t>Cursos de formación en Operaciones y Servicios Portuarios (superior a 20h)</t>
  </si>
  <si>
    <t>Cursos de formación en Sector y Estaregia Portuaria (superior a 20h)</t>
  </si>
  <si>
    <t>Cursos de formación en Normativa Portuaria (superior a 20h)</t>
  </si>
  <si>
    <t>Cursos de formación en Ofimática (superior a 20h)</t>
  </si>
  <si>
    <t>Cursos de formación en Seguridad Industrial (superior a 20h)</t>
  </si>
  <si>
    <t>Programas de especialización en Inspección de PRL / Medio Ambiente/ Servicios Portuarios/ MMPP</t>
  </si>
  <si>
    <t>Otros cursos de formación relacionados con las funciones de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</si>
</sst>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17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D11" sqref="D11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18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x14ac:dyDescent="0.2">
      <c r="A4" s="9" t="s">
        <v>6</v>
      </c>
      <c r="B4" s="10"/>
      <c r="C4" s="11" t="str">
        <f>CONCATENATE("Experiencia Profesional (máximo ",F4," puntos)")</f>
        <v>Experiencia Profesional (máximo 30 puntos)</v>
      </c>
      <c r="D4" s="12"/>
      <c r="E4" s="13"/>
      <c r="F4" s="13">
        <v>30</v>
      </c>
      <c r="G4" s="14" t="str">
        <f>IFERROR(G5+#REF!+G8+G10+#REF!,"")</f>
        <v/>
      </c>
      <c r="K4" s="78"/>
    </row>
    <row r="5" spans="1:11" x14ac:dyDescent="0.2">
      <c r="A5" s="15">
        <v>1</v>
      </c>
      <c r="B5" s="16"/>
      <c r="C5" s="17" t="s">
        <v>10</v>
      </c>
      <c r="D5" s="18"/>
      <c r="E5" s="19"/>
      <c r="F5" s="19"/>
      <c r="G5" s="20"/>
      <c r="J5" s="78"/>
      <c r="K5" s="79"/>
    </row>
    <row r="6" spans="1:11" x14ac:dyDescent="0.2">
      <c r="A6" s="21"/>
      <c r="B6" s="22"/>
      <c r="C6" s="23" t="s">
        <v>11</v>
      </c>
      <c r="D6" s="24">
        <v>0</v>
      </c>
      <c r="E6" s="87">
        <v>0.15</v>
      </c>
      <c r="F6" s="19">
        <v>15</v>
      </c>
      <c r="G6" s="20">
        <f>IF(D6&lt;&gt;"",MIN(F6,E6*D6),"")</f>
        <v>0</v>
      </c>
      <c r="J6" s="78"/>
      <c r="K6" s="79"/>
    </row>
    <row r="7" spans="1:11" x14ac:dyDescent="0.2">
      <c r="A7" s="15">
        <v>2</v>
      </c>
      <c r="B7" s="16"/>
      <c r="C7" s="17" t="s">
        <v>12</v>
      </c>
      <c r="D7" s="18"/>
      <c r="E7" s="19"/>
      <c r="F7" s="19"/>
      <c r="G7" s="20"/>
      <c r="J7" s="78"/>
      <c r="K7" s="79"/>
    </row>
    <row r="8" spans="1:11" x14ac:dyDescent="0.2">
      <c r="A8" s="21"/>
      <c r="B8" s="22"/>
      <c r="C8" s="23" t="s">
        <v>13</v>
      </c>
      <c r="D8" s="24">
        <v>0</v>
      </c>
      <c r="E8" s="87">
        <v>0.1</v>
      </c>
      <c r="F8" s="19">
        <v>10</v>
      </c>
      <c r="G8" s="20">
        <v>0</v>
      </c>
      <c r="I8" s="77"/>
      <c r="J8" s="78"/>
      <c r="K8" s="79"/>
    </row>
    <row r="9" spans="1:11" x14ac:dyDescent="0.2">
      <c r="A9" s="15">
        <v>3</v>
      </c>
      <c r="B9" s="16"/>
      <c r="C9" s="17" t="s">
        <v>14</v>
      </c>
      <c r="D9" s="18"/>
      <c r="E9" s="19"/>
      <c r="F9" s="19"/>
      <c r="G9" s="20"/>
    </row>
    <row r="10" spans="1:11" x14ac:dyDescent="0.2">
      <c r="A10" s="21"/>
      <c r="B10" s="22"/>
      <c r="C10" s="23" t="s">
        <v>15</v>
      </c>
      <c r="D10" s="24">
        <v>0</v>
      </c>
      <c r="E10" s="19">
        <v>0.05</v>
      </c>
      <c r="F10" s="19">
        <v>5</v>
      </c>
      <c r="G10" s="20">
        <f>IF(D10&lt;&gt;"",MIN(F10,E10*D10),"")</f>
        <v>0</v>
      </c>
    </row>
    <row r="11" spans="1:11" x14ac:dyDescent="0.2">
      <c r="A11" s="25" t="str">
        <f>CONCATENATE("Puntuación total por experiencia profesional: ",ROUND(100*G11/F11,1),"%")</f>
        <v>Puntuación total por experiencia profesional: 0%</v>
      </c>
      <c r="B11" s="26"/>
      <c r="C11" s="27"/>
      <c r="D11" s="28"/>
      <c r="E11" s="29"/>
      <c r="F11" s="29">
        <f>F6+F8+F10</f>
        <v>30</v>
      </c>
      <c r="G11" s="30">
        <f>IFERROR(SUM(G6:G10),"")</f>
        <v>0</v>
      </c>
    </row>
    <row r="12" spans="1:11" ht="9.75" customHeight="1" x14ac:dyDescent="0.2">
      <c r="A12" s="5"/>
      <c r="B12" s="5"/>
      <c r="D12" s="31"/>
      <c r="E12" s="32"/>
      <c r="F12" s="32"/>
      <c r="G12" s="33"/>
    </row>
    <row r="13" spans="1:11" x14ac:dyDescent="0.2">
      <c r="A13" s="34" t="s">
        <v>7</v>
      </c>
      <c r="B13" s="35"/>
      <c r="C13" s="36" t="str">
        <f>CONCATENATE("Formación (máximo ",F13," puntos)")</f>
        <v>Formación (máximo 15 puntos)</v>
      </c>
      <c r="D13" s="37"/>
      <c r="E13" s="38"/>
      <c r="F13" s="38">
        <v>15</v>
      </c>
      <c r="G13" s="39">
        <f>SUM(G16:G21)</f>
        <v>0</v>
      </c>
    </row>
    <row r="14" spans="1:11" ht="3" customHeight="1" x14ac:dyDescent="0.2">
      <c r="A14" s="80"/>
      <c r="B14" s="81"/>
      <c r="C14" s="82"/>
      <c r="D14" s="86"/>
      <c r="E14" s="83"/>
      <c r="F14" s="83"/>
      <c r="G14" s="84"/>
    </row>
    <row r="15" spans="1:11" x14ac:dyDescent="0.2">
      <c r="A15" s="40">
        <v>4</v>
      </c>
      <c r="B15" s="41"/>
      <c r="C15" s="42" t="s">
        <v>24</v>
      </c>
      <c r="D15" s="85" t="s">
        <v>16</v>
      </c>
      <c r="E15" s="44">
        <v>10</v>
      </c>
      <c r="F15" s="44">
        <v>10</v>
      </c>
      <c r="G15" s="45">
        <f>IF(D15="Sí",MIN(E15,F15),0)</f>
        <v>0</v>
      </c>
    </row>
    <row r="16" spans="1:11" x14ac:dyDescent="0.2">
      <c r="A16" s="40">
        <v>5</v>
      </c>
      <c r="B16" s="41"/>
      <c r="C16" s="42" t="s">
        <v>19</v>
      </c>
      <c r="D16" s="85">
        <v>0</v>
      </c>
      <c r="E16" s="44">
        <v>0.5</v>
      </c>
      <c r="F16" s="44">
        <v>0.5</v>
      </c>
      <c r="G16" s="45">
        <f>IF(D16&lt;&gt;"",MIN(F16,E16*D16),"")</f>
        <v>0</v>
      </c>
    </row>
    <row r="17" spans="1:7" x14ac:dyDescent="0.2">
      <c r="A17" s="40">
        <v>6</v>
      </c>
      <c r="B17" s="41"/>
      <c r="C17" s="46" t="s">
        <v>20</v>
      </c>
      <c r="D17" s="43">
        <v>0</v>
      </c>
      <c r="E17" s="44">
        <v>0.5</v>
      </c>
      <c r="F17" s="44">
        <v>0.5</v>
      </c>
      <c r="G17" s="45">
        <f>IF(D17&lt;&gt;"",MIN(F17,E17*D17),"")</f>
        <v>0</v>
      </c>
    </row>
    <row r="18" spans="1:7" x14ac:dyDescent="0.2">
      <c r="A18" s="40">
        <v>7</v>
      </c>
      <c r="B18" s="41"/>
      <c r="C18" s="46" t="s">
        <v>21</v>
      </c>
      <c r="D18" s="43">
        <v>0</v>
      </c>
      <c r="E18" s="44">
        <v>0.5</v>
      </c>
      <c r="F18" s="44">
        <v>0.5</v>
      </c>
      <c r="G18" s="45">
        <f>IF(D18&lt;&gt;"",MIN(F18,E18*D18),"")</f>
        <v>0</v>
      </c>
    </row>
    <row r="19" spans="1:7" x14ac:dyDescent="0.2">
      <c r="A19" s="40">
        <v>8</v>
      </c>
      <c r="B19" s="41"/>
      <c r="C19" s="46" t="s">
        <v>22</v>
      </c>
      <c r="D19" s="43">
        <v>0</v>
      </c>
      <c r="E19" s="44">
        <v>0.5</v>
      </c>
      <c r="F19" s="44">
        <v>0.5</v>
      </c>
      <c r="G19" s="45">
        <f>IF(D19&lt;&gt;"",MIN(F19,E19*D19),"")</f>
        <v>0</v>
      </c>
    </row>
    <row r="20" spans="1:7" x14ac:dyDescent="0.2">
      <c r="A20" s="40">
        <v>9</v>
      </c>
      <c r="B20" s="41"/>
      <c r="C20" s="46" t="s">
        <v>23</v>
      </c>
      <c r="D20" s="43">
        <v>0</v>
      </c>
      <c r="E20" s="44">
        <v>0.5</v>
      </c>
      <c r="F20" s="44">
        <v>0.5</v>
      </c>
      <c r="G20" s="45">
        <f t="shared" ref="G20:G21" si="0">IF(D20&lt;&gt;"",MIN(F20,E20*D20),"")</f>
        <v>0</v>
      </c>
    </row>
    <row r="21" spans="1:7" x14ac:dyDescent="0.2">
      <c r="A21" s="40">
        <v>10</v>
      </c>
      <c r="B21" s="41"/>
      <c r="C21" s="46" t="s">
        <v>25</v>
      </c>
      <c r="D21" s="43">
        <v>0</v>
      </c>
      <c r="E21" s="44">
        <v>0.1</v>
      </c>
      <c r="F21" s="44">
        <v>2.5</v>
      </c>
      <c r="G21" s="45">
        <f t="shared" si="0"/>
        <v>0</v>
      </c>
    </row>
    <row r="22" spans="1:7" ht="6.75" customHeight="1" x14ac:dyDescent="0.2">
      <c r="A22" s="40"/>
      <c r="B22" s="41"/>
      <c r="C22" s="46"/>
      <c r="D22" s="47"/>
      <c r="E22" s="44"/>
      <c r="F22" s="44"/>
      <c r="G22" s="45"/>
    </row>
    <row r="23" spans="1:7" x14ac:dyDescent="0.2">
      <c r="A23" s="48" t="str">
        <f>CONCATENATE("Puntuación total por Formación: ",ROUND(100*G23/F23,1),"%")</f>
        <v>Puntuación total por Formación: 0%</v>
      </c>
      <c r="B23" s="49"/>
      <c r="C23" s="50"/>
      <c r="D23" s="51"/>
      <c r="E23" s="52"/>
      <c r="F23" s="52">
        <f>IFERROR(SUM(F15:F21),"")</f>
        <v>15</v>
      </c>
      <c r="G23" s="53">
        <f>IFERROR(SUM(G16:G21),"")</f>
        <v>0</v>
      </c>
    </row>
    <row r="24" spans="1:7" ht="10.5" customHeight="1" x14ac:dyDescent="0.2">
      <c r="A24" s="5"/>
      <c r="B24" s="5"/>
      <c r="D24" s="31"/>
      <c r="E24" s="32"/>
      <c r="F24" s="32"/>
      <c r="G24" s="33"/>
    </row>
    <row r="25" spans="1:7" x14ac:dyDescent="0.2">
      <c r="A25" s="54" t="s">
        <v>8</v>
      </c>
      <c r="B25" s="55"/>
      <c r="C25" s="56" t="str">
        <f>CONCATENATE("Expediente Académico (máximo ",F25," puntos)")</f>
        <v>Expediente Académico (máximo 5 puntos)</v>
      </c>
      <c r="D25" s="57"/>
      <c r="E25" s="58"/>
      <c r="F25" s="58">
        <v>5</v>
      </c>
      <c r="G25" s="59">
        <f>SUM(G26:G26)</f>
        <v>0</v>
      </c>
    </row>
    <row r="26" spans="1:7" x14ac:dyDescent="0.2">
      <c r="A26" s="60">
        <v>11</v>
      </c>
      <c r="B26" s="61"/>
      <c r="C26" s="65" t="s">
        <v>17</v>
      </c>
      <c r="D26" s="62">
        <v>0</v>
      </c>
      <c r="E26" s="63">
        <v>0.2</v>
      </c>
      <c r="F26" s="63">
        <v>5</v>
      </c>
      <c r="G26" s="64">
        <f>IF(D26&lt;&gt;"",MIN(F26,E26*D26),"")</f>
        <v>0</v>
      </c>
    </row>
    <row r="27" spans="1:7" ht="8.25" customHeight="1" x14ac:dyDescent="0.2">
      <c r="A27" s="66"/>
      <c r="B27" s="67"/>
      <c r="C27" s="67"/>
      <c r="D27" s="67"/>
      <c r="E27" s="68"/>
      <c r="F27" s="68"/>
      <c r="G27" s="69"/>
    </row>
    <row r="28" spans="1:7" x14ac:dyDescent="0.2">
      <c r="A28" s="70" t="str">
        <f>CONCATENATE("Puntuación total por Expediente Académico: ",ROUND(100*G28/F28,1),"%")</f>
        <v>Puntuación total por Expediente Académico: 0%</v>
      </c>
      <c r="B28" s="71"/>
      <c r="C28" s="72"/>
      <c r="D28" s="73"/>
      <c r="E28" s="74"/>
      <c r="F28" s="74">
        <f>IFERROR(SUM(F26:F26),"")</f>
        <v>5</v>
      </c>
      <c r="G28" s="75">
        <f>IFERROR(SUM(G26:G26),"")</f>
        <v>0</v>
      </c>
    </row>
    <row r="29" spans="1:7" x14ac:dyDescent="0.2">
      <c r="G29" s="3"/>
    </row>
    <row r="30" spans="1:7" x14ac:dyDescent="0.2">
      <c r="C30" s="76" t="str">
        <f>CONCATENATE("PUNTUACIÓN FINAL (0-",SUM(F25+F13+F4),")")</f>
        <v>PUNTUACIÓN FINAL (0-50)</v>
      </c>
      <c r="D30" s="88">
        <f>G28+G23+G11</f>
        <v>0</v>
      </c>
      <c r="E30" s="88"/>
      <c r="F30" s="88"/>
      <c r="G30" s="88"/>
    </row>
    <row r="31" spans="1:7" x14ac:dyDescent="0.2">
      <c r="C31" s="76" t="s">
        <v>9</v>
      </c>
      <c r="D31" s="89">
        <f>D30/(SUM(F25+F13+F4))</f>
        <v>0</v>
      </c>
      <c r="E31" s="89"/>
      <c r="F31" s="89"/>
      <c r="G31" s="89"/>
    </row>
    <row r="32" spans="1:7" x14ac:dyDescent="0.2">
      <c r="G32" s="3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</sheetData>
  <mergeCells count="2">
    <mergeCell ref="D30:G30"/>
    <mergeCell ref="D31:G31"/>
  </mergeCells>
  <conditionalFormatting sqref="A28:C28 A23:C23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2021-04-23T11:09:55Z</dcterms:modified>
</cp:coreProperties>
</file>