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2\CONVOCATORIAS PÚBLICAS_ope2021\1 PLAZA FIJA DE TECNICO DE SS.MM\"/>
    </mc:Choice>
  </mc:AlternateContent>
  <bookViews>
    <workbookView xWindow="0" yWindow="0" windowWidth="28800" windowHeight="11835"/>
  </bookViews>
  <sheets>
    <sheet name="SSM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29" i="1"/>
  <c r="F27" i="1"/>
  <c r="G25" i="1"/>
  <c r="G24" i="1"/>
  <c r="G27" i="1" s="1"/>
  <c r="C23" i="1"/>
  <c r="F21" i="1"/>
  <c r="D19" i="1"/>
  <c r="G19" i="1" s="1"/>
  <c r="D18" i="1"/>
  <c r="G18" i="1" s="1"/>
  <c r="D17" i="1"/>
  <c r="G17" i="1" s="1"/>
  <c r="G16" i="1"/>
  <c r="G15" i="1"/>
  <c r="C14" i="1"/>
  <c r="G11" i="1"/>
  <c r="G9" i="1"/>
  <c r="G5" i="1" s="1"/>
  <c r="G7" i="1"/>
  <c r="C5" i="1"/>
  <c r="G12" i="1" l="1"/>
  <c r="A12" i="1" s="1"/>
  <c r="G23" i="1"/>
  <c r="A27" i="1"/>
  <c r="G21" i="1"/>
  <c r="A21" i="1" s="1"/>
  <c r="G14" i="1"/>
  <c r="D29" i="1" l="1"/>
  <c r="D30" i="1" s="1"/>
</calcChain>
</file>

<file path=xl/sharedStrings.xml><?xml version="1.0" encoding="utf-8"?>
<sst xmlns="http://schemas.openxmlformats.org/spreadsheetml/2006/main" count="25" uniqueCount="24">
  <si>
    <t>MODELO DE AUTOBAREMACIÓN DE MÉRITOS</t>
  </si>
  <si>
    <t>Nombre</t>
  </si>
  <si>
    <t>DNI</t>
  </si>
  <si>
    <r>
      <t xml:space="preserve"> TECNICO DE SISTEMAS DE AYUDA A LA NAVEGACIÓN                                              </t>
    </r>
    <r>
      <rPr>
        <b/>
        <sz val="10"/>
        <color indexed="30"/>
        <rFont val="Myriad Pro"/>
        <family val="2"/>
      </rPr>
      <t xml:space="preserve">GRUPO 2 BANDA 2 NIVEL 8                                </t>
    </r>
    <r>
      <rPr>
        <b/>
        <sz val="10"/>
        <color indexed="60"/>
        <rFont val="Myriad Pro"/>
        <family val="2"/>
      </rPr>
      <t xml:space="preserve">                               </t>
    </r>
  </si>
  <si>
    <t>Mérito</t>
  </si>
  <si>
    <t>Puntos por unidad</t>
  </si>
  <si>
    <t>Máxima puntuación</t>
  </si>
  <si>
    <t xml:space="preserve">Total Puntos </t>
  </si>
  <si>
    <t>BLOQUE I</t>
  </si>
  <si>
    <t>Experiencia profesional como técnico  en el sector público</t>
  </si>
  <si>
    <t>Meses de experiencia en el ámbito del mantenimiento y/o gesetión de SSMM</t>
  </si>
  <si>
    <t>Experiencia profesional como técnico en empresas privadas</t>
  </si>
  <si>
    <t>Meses de experiencia en el ámbito de la electricidad / electrónica</t>
  </si>
  <si>
    <t>Meses de experiencia en el ámbito del Mantniemiento correctivo y/o preventivo</t>
  </si>
  <si>
    <t>BLOQUE II</t>
  </si>
  <si>
    <t>Titulación académica superior a la exigida en la convocatoria: Master</t>
  </si>
  <si>
    <t>Titulación oficial en Idiomas nivel B1 o superior</t>
  </si>
  <si>
    <t>BLOQUE III</t>
  </si>
  <si>
    <t>Nº de Sobresalientes o MH durante la formación de grado o postgrado</t>
  </si>
  <si>
    <t>PORCENTAJE SOBRE MÁXIMA PUNTUACIÓN</t>
  </si>
  <si>
    <t>Titulación académica superior a la mínima exigida en la convocatoria: Grado</t>
  </si>
  <si>
    <t>Cursos de formación específico en el ámbito de la electricidad y/o electrónica</t>
  </si>
  <si>
    <t>Otros Cursos de especialización afines a la especialidad de la plaza</t>
  </si>
  <si>
    <t>Meses de beca o prácticas prácticas vinculadas a la disciplina de la plaza convocada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</si>
</sst>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</font>
    <font>
      <sz val="10"/>
      <color theme="1"/>
      <name val="Myriad Pro"/>
      <family val="2"/>
    </font>
    <font>
      <b/>
      <sz val="10"/>
      <color rgb="FFC00000"/>
      <name val="Myriad Pro"/>
      <family val="2"/>
    </font>
    <font>
      <i/>
      <sz val="10"/>
      <color theme="4" tint="-0.249977111117893"/>
      <name val="Myriad Pro"/>
      <family val="2"/>
    </font>
    <font>
      <sz val="10"/>
      <color theme="1"/>
      <name val="Calibri"/>
      <family val="2"/>
      <scheme val="minor"/>
    </font>
    <font>
      <b/>
      <sz val="10"/>
      <color theme="1"/>
      <name val="Myriad Pro"/>
      <family val="2"/>
    </font>
    <font>
      <sz val="10"/>
      <name val="Arial"/>
      <family val="2"/>
    </font>
    <font>
      <b/>
      <sz val="10"/>
      <color indexed="30"/>
      <name val="Myriad Pro"/>
      <family val="2"/>
    </font>
    <font>
      <b/>
      <sz val="10"/>
      <color indexed="60"/>
      <name val="Myriad Pro"/>
      <family val="2"/>
    </font>
    <font>
      <i/>
      <sz val="8"/>
      <color theme="4" tint="-0.249977111117893"/>
      <name val="Myriad Pro"/>
      <family val="2"/>
    </font>
    <font>
      <sz val="9"/>
      <color theme="1"/>
      <name val="Myriad Pro"/>
      <family val="2"/>
    </font>
    <font>
      <sz val="10"/>
      <color rgb="FFFF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6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11" fillId="3" borderId="0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14" fontId="5" fillId="0" borderId="0" xfId="0" applyNumberFormat="1" applyFont="1"/>
    <xf numFmtId="2" fontId="5" fillId="0" borderId="0" xfId="0" applyNumberFormat="1" applyFont="1"/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wrapText="1" indent="1"/>
    </xf>
    <xf numFmtId="0" fontId="2" fillId="3" borderId="6" xfId="0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indent="1"/>
    </xf>
    <xf numFmtId="14" fontId="12" fillId="0" borderId="0" xfId="0" applyNumberFormat="1" applyFont="1"/>
    <xf numFmtId="2" fontId="12" fillId="0" borderId="0" xfId="0" applyNumberFormat="1" applyFont="1"/>
    <xf numFmtId="0" fontId="12" fillId="0" borderId="0" xfId="0" applyFont="1"/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6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6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10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6" fillId="0" borderId="10" xfId="0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0" borderId="0" xfId="0" applyFont="1"/>
    <xf numFmtId="2" fontId="2" fillId="0" borderId="10" xfId="0" applyNumberFormat="1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6"/>
  <sheetViews>
    <sheetView tabSelected="1" workbookViewId="0">
      <selection activeCell="D30" sqref="A1:G30"/>
    </sheetView>
  </sheetViews>
  <sheetFormatPr baseColWidth="10" defaultColWidth="10.85546875" defaultRowHeight="12.75" x14ac:dyDescent="0.2"/>
  <cols>
    <col min="1" max="1" width="8.85546875" style="4" customWidth="1"/>
    <col min="2" max="2" width="1.28515625" style="4" customWidth="1"/>
    <col min="3" max="3" width="65.85546875" style="4" customWidth="1"/>
    <col min="4" max="4" width="4.85546875" style="4" customWidth="1"/>
    <col min="5" max="6" width="4.85546875" style="87" customWidth="1"/>
    <col min="7" max="7" width="4.85546875" style="4" customWidth="1"/>
    <col min="8" max="16384" width="10.85546875" style="4"/>
  </cols>
  <sheetData>
    <row r="1" spans="1:14" x14ac:dyDescent="0.2">
      <c r="A1" s="1"/>
      <c r="B1" s="1"/>
      <c r="C1" s="2" t="s">
        <v>0</v>
      </c>
      <c r="D1" s="1"/>
      <c r="E1" s="3"/>
      <c r="F1" s="3"/>
      <c r="G1" s="1"/>
    </row>
    <row r="2" spans="1:14" x14ac:dyDescent="0.2">
      <c r="A2" s="5" t="s">
        <v>1</v>
      </c>
      <c r="B2" s="1"/>
      <c r="C2"/>
      <c r="D2" s="1"/>
      <c r="E2" s="3"/>
      <c r="F2" s="3"/>
      <c r="G2" s="1"/>
    </row>
    <row r="3" spans="1:14" x14ac:dyDescent="0.2">
      <c r="A3" s="5" t="s">
        <v>2</v>
      </c>
      <c r="B3" s="1"/>
      <c r="C3" s="6"/>
      <c r="D3" s="1"/>
      <c r="E3" s="3"/>
      <c r="F3" s="3"/>
      <c r="G3" s="1"/>
    </row>
    <row r="4" spans="1:14" ht="90" customHeight="1" x14ac:dyDescent="0.2">
      <c r="A4" s="7"/>
      <c r="B4" s="7"/>
      <c r="C4" s="2" t="s">
        <v>3</v>
      </c>
      <c r="D4" s="8" t="s">
        <v>4</v>
      </c>
      <c r="E4" s="9" t="s">
        <v>5</v>
      </c>
      <c r="F4" s="9" t="s">
        <v>6</v>
      </c>
      <c r="G4" s="8" t="s">
        <v>7</v>
      </c>
    </row>
    <row r="5" spans="1:14" x14ac:dyDescent="0.2">
      <c r="A5" s="10" t="s">
        <v>8</v>
      </c>
      <c r="B5" s="11"/>
      <c r="C5" s="12" t="str">
        <f>CONCATENATE("Experiencia Profesional (máximo ",F5," puntos)")</f>
        <v>Experiencia Profesional (máximo 15 puntos)</v>
      </c>
      <c r="D5" s="13"/>
      <c r="E5" s="14"/>
      <c r="F5" s="14">
        <v>15</v>
      </c>
      <c r="G5" s="15" t="str">
        <f>IFERROR(G6+#REF!+G9+#REF!+#REF!,"")</f>
        <v/>
      </c>
    </row>
    <row r="6" spans="1:14" x14ac:dyDescent="0.2">
      <c r="A6" s="16">
        <v>1</v>
      </c>
      <c r="B6" s="17"/>
      <c r="C6" s="18" t="s">
        <v>9</v>
      </c>
      <c r="D6" s="19"/>
      <c r="E6" s="20"/>
      <c r="F6" s="20"/>
      <c r="G6" s="21"/>
      <c r="I6" s="22"/>
      <c r="J6" s="22"/>
      <c r="L6" s="23"/>
    </row>
    <row r="7" spans="1:14" x14ac:dyDescent="0.2">
      <c r="A7" s="24"/>
      <c r="B7" s="25"/>
      <c r="C7" s="26" t="s">
        <v>10</v>
      </c>
      <c r="D7" s="27">
        <v>0</v>
      </c>
      <c r="E7" s="28">
        <v>0.25</v>
      </c>
      <c r="F7" s="20">
        <v>6</v>
      </c>
      <c r="G7" s="21">
        <f>IF(D7&lt;&gt;"",MIN(F7,E7*D7),"")</f>
        <v>0</v>
      </c>
      <c r="J7" s="22"/>
      <c r="L7" s="23"/>
      <c r="N7" s="23"/>
    </row>
    <row r="8" spans="1:14" x14ac:dyDescent="0.2">
      <c r="A8" s="16">
        <v>2</v>
      </c>
      <c r="B8" s="17"/>
      <c r="C8" s="18" t="s">
        <v>11</v>
      </c>
      <c r="D8" s="19"/>
      <c r="E8" s="20"/>
      <c r="F8" s="20"/>
      <c r="G8" s="21"/>
    </row>
    <row r="9" spans="1:14" x14ac:dyDescent="0.2">
      <c r="A9" s="24"/>
      <c r="B9" s="25"/>
      <c r="C9" s="29" t="s">
        <v>12</v>
      </c>
      <c r="D9" s="27">
        <v>0</v>
      </c>
      <c r="E9" s="20">
        <v>0.15</v>
      </c>
      <c r="F9" s="20">
        <v>6</v>
      </c>
      <c r="G9" s="21">
        <f>IF(D9&lt;&gt;"",MIN(F9,E9*D9),"")</f>
        <v>0</v>
      </c>
      <c r="I9"/>
      <c r="J9" s="22"/>
      <c r="L9" s="23"/>
    </row>
    <row r="10" spans="1:14" x14ac:dyDescent="0.2">
      <c r="A10" s="24">
        <v>3</v>
      </c>
      <c r="B10" s="25"/>
      <c r="C10" s="18" t="s">
        <v>11</v>
      </c>
      <c r="D10" s="19"/>
      <c r="E10" s="20"/>
      <c r="F10" s="20"/>
      <c r="G10" s="21"/>
      <c r="I10" s="22"/>
      <c r="J10" s="22"/>
      <c r="K10" s="23"/>
      <c r="L10" s="23"/>
      <c r="N10" s="23"/>
    </row>
    <row r="11" spans="1:14" x14ac:dyDescent="0.2">
      <c r="A11" s="24"/>
      <c r="B11" s="25"/>
      <c r="C11" s="29" t="s">
        <v>13</v>
      </c>
      <c r="D11" s="27">
        <v>0</v>
      </c>
      <c r="E11" s="20">
        <v>0.15</v>
      </c>
      <c r="F11" s="20">
        <v>3</v>
      </c>
      <c r="G11" s="21">
        <f>IF(D11&lt;&gt;"",MIN(F11,E11*D11),"")</f>
        <v>0</v>
      </c>
      <c r="I11" s="30"/>
      <c r="J11" s="30"/>
      <c r="K11" s="31"/>
      <c r="L11" s="32"/>
      <c r="M11" s="32"/>
      <c r="N11" s="23"/>
    </row>
    <row r="12" spans="1:14" x14ac:dyDescent="0.2">
      <c r="A12" s="33" t="str">
        <f>CONCATENATE("Puntuación total por experiencia profesional: ",ROUND(100*G12/F12,1),"%")</f>
        <v>Puntuación total por experiencia profesional: 0%</v>
      </c>
      <c r="B12" s="34"/>
      <c r="C12" s="35"/>
      <c r="D12" s="36"/>
      <c r="E12" s="37"/>
      <c r="F12" s="37">
        <f>F7+F9+F11</f>
        <v>15</v>
      </c>
      <c r="G12" s="38">
        <f>IFERROR(SUM(G7:G11),"")</f>
        <v>0</v>
      </c>
      <c r="I12" s="22"/>
      <c r="J12" s="22"/>
      <c r="K12" s="23"/>
    </row>
    <row r="13" spans="1:14" ht="9.75" customHeight="1" x14ac:dyDescent="0.2">
      <c r="A13" s="7"/>
      <c r="B13" s="7"/>
      <c r="C13" s="1"/>
      <c r="D13" s="39"/>
      <c r="E13" s="40"/>
      <c r="F13" s="40"/>
      <c r="G13" s="41"/>
      <c r="K13" s="23"/>
    </row>
    <row r="14" spans="1:14" x14ac:dyDescent="0.2">
      <c r="A14" s="42" t="s">
        <v>14</v>
      </c>
      <c r="B14" s="43"/>
      <c r="C14" s="44" t="str">
        <f>CONCATENATE("Formación (máximo ",F14," puntos)")</f>
        <v>Formación (máximo 20 puntos)</v>
      </c>
      <c r="D14" s="45"/>
      <c r="E14" s="46"/>
      <c r="F14" s="46">
        <v>20</v>
      </c>
      <c r="G14" s="47">
        <f>SUM(G15:G19)</f>
        <v>0</v>
      </c>
    </row>
    <row r="15" spans="1:14" x14ac:dyDescent="0.2">
      <c r="A15" s="48">
        <v>4</v>
      </c>
      <c r="B15" s="49"/>
      <c r="C15" s="50" t="s">
        <v>20</v>
      </c>
      <c r="D15" s="51">
        <v>0</v>
      </c>
      <c r="E15" s="52">
        <v>10</v>
      </c>
      <c r="F15" s="52">
        <v>10</v>
      </c>
      <c r="G15" s="53">
        <f>IF(D15&lt;&gt;"",MIN(F15,E15*D15),"")</f>
        <v>0</v>
      </c>
    </row>
    <row r="16" spans="1:14" x14ac:dyDescent="0.2">
      <c r="A16" s="48">
        <v>5</v>
      </c>
      <c r="B16" s="49"/>
      <c r="C16" s="50" t="s">
        <v>15</v>
      </c>
      <c r="D16" s="51">
        <v>0</v>
      </c>
      <c r="E16" s="52">
        <v>5</v>
      </c>
      <c r="F16" s="52">
        <v>5</v>
      </c>
      <c r="G16" s="53">
        <f>IF(D16&lt;&gt;"",MIN(F16,E16*D16),"")</f>
        <v>0</v>
      </c>
    </row>
    <row r="17" spans="1:12" x14ac:dyDescent="0.2">
      <c r="A17" s="48">
        <v>6</v>
      </c>
      <c r="B17" s="49"/>
      <c r="C17" s="54" t="s">
        <v>21</v>
      </c>
      <c r="D17" s="51">
        <f>COUNTIF($E$35:$E$51,"=6")</f>
        <v>0</v>
      </c>
      <c r="E17" s="52">
        <v>2</v>
      </c>
      <c r="F17" s="52">
        <v>2</v>
      </c>
      <c r="G17" s="53">
        <f>IF(D17&lt;&gt;"",MIN(F17,E17*D17),"")</f>
        <v>0</v>
      </c>
    </row>
    <row r="18" spans="1:12" x14ac:dyDescent="0.2">
      <c r="A18" s="48">
        <v>7</v>
      </c>
      <c r="B18" s="49"/>
      <c r="C18" s="50" t="s">
        <v>16</v>
      </c>
      <c r="D18" s="51">
        <f>COUNTIF($E$35:$E$51,"=7")</f>
        <v>0</v>
      </c>
      <c r="E18" s="52">
        <v>0.5</v>
      </c>
      <c r="F18" s="52">
        <v>1</v>
      </c>
      <c r="G18" s="53">
        <f>IF(D18&lt;&gt;"",MIN(F18,E18*D18),"")</f>
        <v>0</v>
      </c>
    </row>
    <row r="19" spans="1:12" x14ac:dyDescent="0.2">
      <c r="A19" s="48">
        <v>8</v>
      </c>
      <c r="B19" s="49"/>
      <c r="C19" s="54" t="s">
        <v>22</v>
      </c>
      <c r="D19" s="51">
        <f>COUNTIF($E$35:$E$51,"=8")</f>
        <v>0</v>
      </c>
      <c r="E19" s="52">
        <v>0.25</v>
      </c>
      <c r="F19" s="52">
        <v>2</v>
      </c>
      <c r="G19" s="53">
        <f>IF(D19&lt;&gt;"",MIN(F19,E19*D19),"")</f>
        <v>0</v>
      </c>
    </row>
    <row r="20" spans="1:12" ht="6.75" customHeight="1" x14ac:dyDescent="0.2">
      <c r="A20" s="48"/>
      <c r="B20" s="49"/>
      <c r="C20" s="54"/>
      <c r="D20" s="55"/>
      <c r="E20" s="52"/>
      <c r="F20" s="52"/>
      <c r="G20" s="53"/>
    </row>
    <row r="21" spans="1:12" x14ac:dyDescent="0.2">
      <c r="A21" s="56" t="str">
        <f>CONCATENATE("Puntuación total por Formación: ",ROUND(100*G21/F21,1),"%")</f>
        <v>Puntuación total por Formación: 0%</v>
      </c>
      <c r="B21" s="57"/>
      <c r="C21" s="58"/>
      <c r="D21" s="59"/>
      <c r="E21" s="60"/>
      <c r="F21" s="60">
        <f>SUM(F15:F20)</f>
        <v>20</v>
      </c>
      <c r="G21" s="61">
        <f>IFERROR(SUM(G15:G19),"")</f>
        <v>0</v>
      </c>
    </row>
    <row r="22" spans="1:12" ht="10.5" customHeight="1" x14ac:dyDescent="0.2">
      <c r="A22" s="7"/>
      <c r="B22" s="7"/>
      <c r="C22" s="1"/>
      <c r="D22" s="39"/>
      <c r="E22" s="40"/>
      <c r="F22" s="40"/>
      <c r="G22" s="41"/>
    </row>
    <row r="23" spans="1:12" x14ac:dyDescent="0.2">
      <c r="A23" s="62" t="s">
        <v>17</v>
      </c>
      <c r="B23" s="63"/>
      <c r="C23" s="64" t="str">
        <f>CONCATENATE("Expediente Académico (máximo ",F23," puntos)")</f>
        <v>Expediente Académico (máximo 5 puntos)</v>
      </c>
      <c r="D23" s="65"/>
      <c r="E23" s="66"/>
      <c r="F23" s="66">
        <v>5</v>
      </c>
      <c r="G23" s="67">
        <f>SUM(G24:G25)</f>
        <v>0</v>
      </c>
    </row>
    <row r="24" spans="1:12" x14ac:dyDescent="0.2">
      <c r="A24" s="68">
        <v>9</v>
      </c>
      <c r="B24" s="69"/>
      <c r="C24" s="70" t="s">
        <v>18</v>
      </c>
      <c r="D24" s="71">
        <v>0</v>
      </c>
      <c r="E24" s="72">
        <v>0.1</v>
      </c>
      <c r="F24" s="72">
        <v>2.5</v>
      </c>
      <c r="G24" s="73">
        <f>IF(D24&lt;&gt;"",MIN(F24,E24*D24),"")</f>
        <v>0</v>
      </c>
    </row>
    <row r="25" spans="1:12" x14ac:dyDescent="0.2">
      <c r="A25" s="68">
        <v>10</v>
      </c>
      <c r="B25" s="69"/>
      <c r="C25" s="74" t="s">
        <v>23</v>
      </c>
      <c r="D25" s="71">
        <v>0</v>
      </c>
      <c r="E25" s="72">
        <v>0.1</v>
      </c>
      <c r="F25" s="72">
        <v>2.5</v>
      </c>
      <c r="G25" s="73">
        <f>IF(D25&lt;&gt;"",MIN(F25,E25*D25),"")</f>
        <v>0</v>
      </c>
    </row>
    <row r="26" spans="1:12" ht="8.25" customHeight="1" x14ac:dyDescent="0.2">
      <c r="A26" s="75"/>
      <c r="B26" s="76"/>
      <c r="C26" s="76"/>
      <c r="D26" s="76"/>
      <c r="E26" s="77"/>
      <c r="F26" s="77"/>
      <c r="G26" s="78"/>
    </row>
    <row r="27" spans="1:12" x14ac:dyDescent="0.2">
      <c r="A27" s="79" t="str">
        <f>CONCATENATE("Puntuación total por Expediente Académico: ",ROUND(100*G27/F27,1),"%")</f>
        <v>Puntuación total por Expediente Académico: 0%</v>
      </c>
      <c r="B27" s="80"/>
      <c r="C27" s="81"/>
      <c r="D27" s="82"/>
      <c r="E27" s="83"/>
      <c r="F27" s="83">
        <f>IFERROR(SUM(F24:F25),"")</f>
        <v>5</v>
      </c>
      <c r="G27" s="84">
        <f>IFERROR(SUM(G24:G25),"")</f>
        <v>0</v>
      </c>
      <c r="L27"/>
    </row>
    <row r="28" spans="1:12" x14ac:dyDescent="0.2">
      <c r="A28" s="1"/>
      <c r="B28" s="1"/>
      <c r="C28" s="1"/>
      <c r="D28" s="1"/>
      <c r="E28" s="3"/>
      <c r="F28" s="3"/>
      <c r="G28" s="85"/>
    </row>
    <row r="29" spans="1:12" x14ac:dyDescent="0.2">
      <c r="A29" s="1"/>
      <c r="B29" s="1"/>
      <c r="C29" s="86" t="str">
        <f>CONCATENATE("PUNTUACIÓN FINAL (0-",SUM(F23+F14+F5),")")</f>
        <v>PUNTUACIÓN FINAL (0-40)</v>
      </c>
      <c r="D29" s="90">
        <f>G27+G21+G12</f>
        <v>0</v>
      </c>
      <c r="E29" s="90"/>
      <c r="F29" s="90"/>
      <c r="G29" s="90"/>
    </row>
    <row r="30" spans="1:12" x14ac:dyDescent="0.2">
      <c r="A30" s="1"/>
      <c r="B30" s="1"/>
      <c r="C30" s="86" t="s">
        <v>19</v>
      </c>
      <c r="D30" s="91">
        <f>D29/(SUM(F23+F14+F5))</f>
        <v>0</v>
      </c>
      <c r="E30" s="91"/>
      <c r="F30" s="91"/>
      <c r="G30" s="91"/>
    </row>
    <row r="31" spans="1:12" x14ac:dyDescent="0.2">
      <c r="G31" s="88"/>
    </row>
    <row r="32" spans="1:12" x14ac:dyDescent="0.2">
      <c r="E32" s="4"/>
      <c r="F32" s="4"/>
    </row>
    <row r="33" spans="3:8" x14ac:dyDescent="0.2">
      <c r="E33" s="4"/>
      <c r="F33" s="4"/>
    </row>
    <row r="34" spans="3:8" x14ac:dyDescent="0.2">
      <c r="C34" s="32"/>
      <c r="E34" s="4"/>
      <c r="F34" s="89"/>
      <c r="G34" s="32"/>
      <c r="H34" s="32"/>
    </row>
    <row r="35" spans="3:8" x14ac:dyDescent="0.2">
      <c r="E35" s="4"/>
      <c r="F35" s="4"/>
    </row>
    <row r="36" spans="3:8" x14ac:dyDescent="0.2">
      <c r="E36" s="4"/>
      <c r="F36" s="4"/>
    </row>
  </sheetData>
  <mergeCells count="2">
    <mergeCell ref="D29:G29"/>
    <mergeCell ref="D30:G30"/>
  </mergeCells>
  <conditionalFormatting sqref="A21:C21 A27:C27 A12:C12">
    <cfRule type="expression" priority="1">
      <formula>$G$12/$F$12</formula>
    </cfRule>
  </conditionalFormatting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SSMM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 Salazar Laplace</dc:creator>
  <cp:lastModifiedBy>Maite Salazar Laplace</cp:lastModifiedBy>
  <dcterms:created xsi:type="dcterms:W3CDTF">2022-04-07T14:15:31Z</dcterms:created>
  <dcterms:modified xsi:type="dcterms:W3CDTF">2022-04-07T14:48:51Z</dcterms:modified>
</cp:coreProperties>
</file>