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PLAZAS\PLAZAS 2023\CONVOCATORIAS PÚBLICAS\1 RESPONSABLE DE SISTEMAS DE INFORMACION_OPE2021\"/>
    </mc:Choice>
  </mc:AlternateContent>
  <bookViews>
    <workbookView xWindow="0" yWindow="0" windowWidth="28800" windowHeight="11835"/>
  </bookViews>
  <sheets>
    <sheet name="Baremo" sheetId="1" r:id="rId1"/>
  </sheets>
  <definedNames>
    <definedName name="_xlnm.Print_Area" localSheetId="0">Baremo!$A$2:$G$36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23" i="1"/>
  <c r="C34" i="1" l="1"/>
  <c r="G16" i="1"/>
  <c r="G19" i="1"/>
  <c r="G21" i="1"/>
  <c r="G30" i="1" l="1"/>
  <c r="G29" i="1"/>
  <c r="G28" i="1"/>
  <c r="G27" i="1"/>
  <c r="G26" i="1"/>
  <c r="C25" i="1"/>
  <c r="G18" i="1"/>
  <c r="G20" i="1"/>
  <c r="G17" i="1"/>
  <c r="C15" i="1"/>
  <c r="G11" i="1"/>
  <c r="G9" i="1"/>
  <c r="G7" i="1"/>
  <c r="C5" i="1"/>
  <c r="G5" i="1" l="1"/>
  <c r="G13" i="1"/>
  <c r="D34" i="1" s="1"/>
  <c r="A32" i="1"/>
  <c r="D35" i="1" l="1"/>
  <c r="A13" i="1"/>
  <c r="A23" i="1"/>
</calcChain>
</file>

<file path=xl/sharedStrings.xml><?xml version="1.0" encoding="utf-8"?>
<sst xmlns="http://schemas.openxmlformats.org/spreadsheetml/2006/main" count="29" uniqueCount="27">
  <si>
    <t>MODELO DE AUTOBAREMACIÓN DE MÉRITOS</t>
  </si>
  <si>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</si>
  <si>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</si>
  <si>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</si>
  <si>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</si>
  <si>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</si>
  <si>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</si>
  <si>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</si>
  <si>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</si>
  <si>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BLOQUE III</t>
  </si>
  <si>
    <t>PORCENTAJE SOBRE MÁXIMA PUNTUACIÓN</t>
  </si>
  <si>
    <t>RESPONSABLE DE SISTEMAS DE INFORMACIÓN Y COMUNICACIÓN                                                                                                                                           GRUPO 2 BANDA 1 NIVEL 4</t>
  </si>
  <si>
    <t>Nº de comunicaciones presentadas a Congresos</t>
  </si>
  <si>
    <t>Meses de trabajo en organismos o empresas publicas o privadas</t>
  </si>
  <si>
    <t>Otros cursos de especialización afines a la plaza convocada (horas)</t>
  </si>
  <si>
    <t>Experiencia profesional en Consultoría de Sistemas</t>
  </si>
  <si>
    <t>Cursos de Formación en Administración de Sistemas / Cloud computing</t>
  </si>
  <si>
    <t>Nº de Sobresalientes o MH durante la formación de grado o postgrado</t>
  </si>
  <si>
    <t>Cursos, jornadas, seminarios o ponencias impartidos</t>
  </si>
  <si>
    <t>Certificaciones o Cursos de Formación en Ciberseguridad</t>
  </si>
  <si>
    <t>Experiencia profesional como Arquitecto de Software</t>
  </si>
  <si>
    <t>Experiencia profesional como Desarrollador/Administrador de sistemas</t>
  </si>
  <si>
    <t>Certificaciones o Cursos de Especialización en Gestión Proyectos/Scrum/Agile</t>
  </si>
  <si>
    <t>Meses de beca en disciplinas afines a la plaza convocada (meses)</t>
  </si>
  <si>
    <t>Nº de publicaciones en revistas especializadas, divulgación técnica, etc.</t>
  </si>
  <si>
    <t>Cursos de especialización en Idioma Inglés (Nivel FB2, CE o superior)</t>
  </si>
  <si>
    <t>Grado en Ingeniería Informática o titulación equivalente o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</si>
</sst>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sz val="11"/>
      <color rgb="FF141414"/>
      <name val="Inherit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2" fillId="6" borderId="2" xfId="0" applyFont="1" applyFill="1" applyBorder="1" applyAlignment="1">
      <alignment horizontal="right"/>
    </xf>
    <xf numFmtId="0" fontId="2" fillId="6" borderId="3" xfId="0" applyFont="1" applyFill="1" applyBorder="1" applyAlignment="1">
      <alignment horizontal="right"/>
    </xf>
    <xf numFmtId="0" fontId="5" fillId="6" borderId="3" xfId="0" applyFont="1" applyFill="1" applyBorder="1"/>
    <xf numFmtId="0" fontId="2" fillId="6" borderId="3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horizontal="right" vertical="top"/>
    </xf>
    <xf numFmtId="0" fontId="2" fillId="7" borderId="0" xfId="0" applyFont="1" applyFill="1" applyBorder="1" applyAlignment="1">
      <alignment vertical="center"/>
    </xf>
    <xf numFmtId="0" fontId="2" fillId="7" borderId="6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2" fillId="7" borderId="0" xfId="0" applyFont="1" applyFill="1" applyBorder="1" applyAlignment="1">
      <alignment vertical="center" wrapText="1"/>
    </xf>
    <xf numFmtId="0" fontId="2" fillId="7" borderId="5" xfId="0" applyFont="1" applyFill="1" applyBorder="1"/>
    <xf numFmtId="0" fontId="2" fillId="7" borderId="0" xfId="0" applyFont="1" applyFill="1" applyBorder="1"/>
    <xf numFmtId="0" fontId="6" fillId="7" borderId="0" xfId="0" applyFont="1" applyFill="1" applyBorder="1" applyAlignment="1">
      <alignment horizontal="center"/>
    </xf>
    <xf numFmtId="0" fontId="3" fillId="7" borderId="1" xfId="0" applyFont="1" applyFill="1" applyBorder="1"/>
    <xf numFmtId="0" fontId="2" fillId="7" borderId="7" xfId="0" applyFont="1" applyFill="1" applyBorder="1" applyAlignment="1">
      <alignment horizontal="left"/>
    </xf>
    <xf numFmtId="0" fontId="2" fillId="7" borderId="8" xfId="0" applyFont="1" applyFill="1" applyBorder="1" applyAlignment="1">
      <alignment horizontal="left"/>
    </xf>
    <xf numFmtId="0" fontId="2" fillId="7" borderId="8" xfId="0" applyFont="1" applyFill="1" applyBorder="1"/>
    <xf numFmtId="0" fontId="2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right" vertical="center"/>
    </xf>
    <xf numFmtId="0" fontId="3" fillId="0" borderId="0" xfId="0" applyFont="1"/>
    <xf numFmtId="0" fontId="5" fillId="0" borderId="10" xfId="0" applyFont="1" applyBorder="1" applyAlignment="1">
      <alignment horizontal="right"/>
    </xf>
    <xf numFmtId="14" fontId="2" fillId="0" borderId="0" xfId="0" applyNumberFormat="1" applyFont="1"/>
    <xf numFmtId="0" fontId="7" fillId="0" borderId="0" xfId="0" applyFont="1" applyAlignment="1">
      <alignment horizontal="left" vertical="center" indent="2" readingOrder="1"/>
    </xf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zoomScaleNormal="100" zoomScalePageLayoutView="150" workbookViewId="0">
      <selection activeCell="D35" sqref="A1:G35"/>
    </sheetView>
  </sheetViews>
  <sheetFormatPr baseColWidth="10" defaultColWidth="10.85546875" defaultRowHeight="12.75"/>
  <cols>
    <col min="1" max="1" width="8.85546875" style="1" customWidth="1"/>
    <col min="2" max="2" width="1.28515625" style="1" customWidth="1"/>
    <col min="3" max="3" width="62.28515625" style="1" customWidth="1"/>
    <col min="4" max="4" width="4.85546875" style="1" customWidth="1"/>
    <col min="5" max="6" width="4.85546875" style="3" customWidth="1"/>
    <col min="7" max="7" width="4.85546875" style="1" customWidth="1"/>
    <col min="8" max="16384" width="10.85546875" style="1"/>
  </cols>
  <sheetData>
    <row r="1" spans="1:19">
      <c r="C1" s="2" t="s">
        <v>0</v>
      </c>
    </row>
    <row r="2" spans="1:19">
      <c r="A2" s="4" t="s">
        <v>1</v>
      </c>
    </row>
    <row r="3" spans="1:19">
      <c r="A3" s="4" t="s">
        <v>2</v>
      </c>
    </row>
    <row r="4" spans="1:19" ht="88.5" customHeight="1">
      <c r="A4" s="5"/>
      <c r="B4" s="5"/>
      <c r="C4" s="2" t="s">
        <v>11</v>
      </c>
      <c r="D4" s="6" t="s">
        <v>3</v>
      </c>
      <c r="E4" s="7" t="s">
        <v>4</v>
      </c>
      <c r="F4" s="7" t="s">
        <v>5</v>
      </c>
      <c r="G4" s="6" t="s">
        <v>6</v>
      </c>
    </row>
    <row r="5" spans="1:19">
      <c r="A5" s="8" t="s">
        <v>7</v>
      </c>
      <c r="B5" s="9"/>
      <c r="C5" s="10" t="str">
        <f>CONCATENATE("Experiencia Profesional (máximo ",F5," puntos)")</f>
        <v>Experiencia Profesional (máximo 10 puntos)</v>
      </c>
      <c r="D5" s="11"/>
      <c r="E5" s="12"/>
      <c r="F5" s="12">
        <v>10</v>
      </c>
      <c r="G5" s="13" t="str">
        <f>IFERROR(#REF!+#REF!+G7+G12+#REF!,"")</f>
        <v/>
      </c>
    </row>
    <row r="6" spans="1:19">
      <c r="A6" s="14">
        <v>1</v>
      </c>
      <c r="B6" s="15"/>
      <c r="C6" s="16" t="s">
        <v>20</v>
      </c>
      <c r="D6" s="17"/>
      <c r="E6" s="18"/>
      <c r="F6" s="18"/>
      <c r="G6" s="19"/>
    </row>
    <row r="7" spans="1:19">
      <c r="A7" s="20"/>
      <c r="B7" s="21"/>
      <c r="C7" s="22" t="s">
        <v>13</v>
      </c>
      <c r="D7" s="23">
        <v>0</v>
      </c>
      <c r="E7" s="18">
        <v>0.4</v>
      </c>
      <c r="F7" s="18">
        <v>5</v>
      </c>
      <c r="G7" s="19">
        <f>IF(D7&lt;&gt;"",MIN(F7,E7*D7),"")</f>
        <v>0</v>
      </c>
      <c r="I7" s="78"/>
      <c r="J7" s="78"/>
      <c r="L7" s="78"/>
      <c r="M7" s="78"/>
      <c r="O7" s="78"/>
      <c r="P7" s="78"/>
      <c r="R7" s="78"/>
      <c r="S7" s="78"/>
    </row>
    <row r="8" spans="1:19" ht="14.25">
      <c r="A8" s="14">
        <v>2</v>
      </c>
      <c r="B8" s="15"/>
      <c r="C8" s="16" t="s">
        <v>21</v>
      </c>
      <c r="D8" s="17"/>
      <c r="E8" s="18"/>
      <c r="F8" s="18"/>
      <c r="G8" s="19"/>
      <c r="J8" s="79"/>
      <c r="K8" s="78"/>
      <c r="L8" s="78"/>
    </row>
    <row r="9" spans="1:19">
      <c r="A9" s="20"/>
      <c r="B9" s="21"/>
      <c r="C9" s="22" t="s">
        <v>13</v>
      </c>
      <c r="D9" s="23">
        <v>0</v>
      </c>
      <c r="E9" s="18">
        <v>0.25</v>
      </c>
      <c r="F9" s="18">
        <v>5</v>
      </c>
      <c r="G9" s="19">
        <f>IF(D9&lt;&gt;"",MIN(F9,E9*D9),"")</f>
        <v>0</v>
      </c>
      <c r="I9" s="78"/>
      <c r="J9" s="78"/>
    </row>
    <row r="10" spans="1:19">
      <c r="A10" s="14">
        <v>3</v>
      </c>
      <c r="B10" s="15"/>
      <c r="C10" s="16" t="s">
        <v>15</v>
      </c>
      <c r="D10" s="17"/>
      <c r="E10" s="18"/>
      <c r="F10" s="18"/>
      <c r="G10" s="19"/>
    </row>
    <row r="11" spans="1:19">
      <c r="A11" s="20"/>
      <c r="B11" s="21"/>
      <c r="C11" s="22" t="s">
        <v>13</v>
      </c>
      <c r="D11" s="23">
        <v>0</v>
      </c>
      <c r="E11" s="18">
        <v>0.1</v>
      </c>
      <c r="F11" s="18">
        <v>5</v>
      </c>
      <c r="G11" s="19">
        <f>IF(D11&lt;&gt;"",MIN(F11,E11*D11),"")</f>
        <v>0</v>
      </c>
      <c r="I11" s="78"/>
      <c r="J11" s="78"/>
    </row>
    <row r="12" spans="1:19" ht="6" customHeight="1">
      <c r="A12" s="20"/>
      <c r="B12" s="21"/>
      <c r="C12" s="22"/>
      <c r="D12" s="17"/>
      <c r="E12" s="18"/>
      <c r="F12" s="18"/>
      <c r="G12" s="19"/>
    </row>
    <row r="13" spans="1:19">
      <c r="A13" s="24" t="str">
        <f>CONCATENATE("Puntuación total por experiencia profesional: ",ROUND(100*G13/F13,1),"%")</f>
        <v>Puntuación total por experiencia profesional: 0%</v>
      </c>
      <c r="B13" s="25"/>
      <c r="C13" s="26"/>
      <c r="D13" s="27"/>
      <c r="E13" s="28"/>
      <c r="F13" s="28">
        <v>10</v>
      </c>
      <c r="G13" s="29">
        <f>IF(G7+G9+G11&gt;10,10,G7+G9+G11)</f>
        <v>0</v>
      </c>
      <c r="J13" s="78"/>
      <c r="K13" s="78"/>
    </row>
    <row r="14" spans="1:19" ht="9.75" customHeight="1">
      <c r="A14" s="5"/>
      <c r="B14" s="5"/>
      <c r="D14" s="30"/>
      <c r="E14" s="31"/>
      <c r="F14" s="31"/>
      <c r="G14" s="32"/>
    </row>
    <row r="15" spans="1:19">
      <c r="A15" s="33" t="s">
        <v>8</v>
      </c>
      <c r="B15" s="34"/>
      <c r="C15" s="35" t="str">
        <f>CONCATENATE("Formación (máximo ",F15," puntos)")</f>
        <v>Formación (máximo 8 puntos)</v>
      </c>
      <c r="D15" s="36"/>
      <c r="E15" s="37"/>
      <c r="F15" s="37">
        <v>8</v>
      </c>
      <c r="G15" s="38"/>
    </row>
    <row r="16" spans="1:19" ht="14.25" customHeight="1">
      <c r="A16" s="39">
        <v>4</v>
      </c>
      <c r="B16" s="40"/>
      <c r="C16" s="41" t="s">
        <v>26</v>
      </c>
      <c r="D16" s="42">
        <v>0</v>
      </c>
      <c r="E16" s="43">
        <v>5</v>
      </c>
      <c r="F16" s="43">
        <v>5</v>
      </c>
      <c r="G16" s="44">
        <f t="shared" ref="G16:G18" si="0">IF(D16&lt;&gt;"",MIN(F16,E16*D16),"")</f>
        <v>0</v>
      </c>
    </row>
    <row r="17" spans="1:7" ht="14.25" customHeight="1">
      <c r="A17" s="39">
        <v>5</v>
      </c>
      <c r="B17" s="40"/>
      <c r="C17" s="41" t="s">
        <v>22</v>
      </c>
      <c r="D17" s="42">
        <v>0</v>
      </c>
      <c r="E17" s="43">
        <v>0.03</v>
      </c>
      <c r="F17" s="43">
        <v>2</v>
      </c>
      <c r="G17" s="44">
        <f t="shared" si="0"/>
        <v>0</v>
      </c>
    </row>
    <row r="18" spans="1:7" ht="14.25" customHeight="1">
      <c r="A18" s="39">
        <v>6</v>
      </c>
      <c r="B18" s="40"/>
      <c r="C18" s="41" t="s">
        <v>16</v>
      </c>
      <c r="D18" s="42">
        <v>0</v>
      </c>
      <c r="E18" s="43">
        <v>0.03</v>
      </c>
      <c r="F18" s="43">
        <v>2</v>
      </c>
      <c r="G18" s="44">
        <f t="shared" si="0"/>
        <v>0</v>
      </c>
    </row>
    <row r="19" spans="1:7" ht="14.25" customHeight="1">
      <c r="A19" s="39">
        <v>7</v>
      </c>
      <c r="B19" s="40"/>
      <c r="C19" s="41" t="s">
        <v>19</v>
      </c>
      <c r="D19" s="42">
        <v>0</v>
      </c>
      <c r="E19" s="43">
        <v>0.03</v>
      </c>
      <c r="F19" s="43">
        <v>2</v>
      </c>
      <c r="G19" s="44">
        <f>IF(D19&lt;&gt;"",MIN(F19,E19*D19),"")</f>
        <v>0</v>
      </c>
    </row>
    <row r="20" spans="1:7" ht="14.25" customHeight="1">
      <c r="A20" s="39">
        <v>8</v>
      </c>
      <c r="B20" s="40"/>
      <c r="C20" s="41" t="s">
        <v>25</v>
      </c>
      <c r="D20" s="42">
        <v>0</v>
      </c>
      <c r="E20" s="43">
        <v>1</v>
      </c>
      <c r="F20" s="43">
        <v>1</v>
      </c>
      <c r="G20" s="44">
        <f>IF(D20&lt;&gt;"",MIN(F20,E20*D20),"")</f>
        <v>0</v>
      </c>
    </row>
    <row r="21" spans="1:7" ht="14.25" customHeight="1">
      <c r="A21" s="39">
        <v>9</v>
      </c>
      <c r="B21" s="40"/>
      <c r="C21" s="41" t="s">
        <v>14</v>
      </c>
      <c r="D21" s="42">
        <v>0</v>
      </c>
      <c r="E21" s="43">
        <v>0.01</v>
      </c>
      <c r="F21" s="43">
        <v>2</v>
      </c>
      <c r="G21" s="44">
        <f>IF(D21&lt;&gt;"",MIN(F21,E21*D21),"")</f>
        <v>0</v>
      </c>
    </row>
    <row r="22" spans="1:7" ht="6.75" customHeight="1">
      <c r="A22" s="39"/>
      <c r="B22" s="40"/>
      <c r="C22" s="45"/>
      <c r="D22" s="46"/>
      <c r="E22" s="43"/>
      <c r="F22" s="43"/>
      <c r="G22" s="44"/>
    </row>
    <row r="23" spans="1:7">
      <c r="A23" s="47" t="str">
        <f>CONCATENATE("Puntuación total por Formación: ",ROUND(100*G23/F23,1),"%")</f>
        <v>Puntuación total por Formación: 0%</v>
      </c>
      <c r="B23" s="48"/>
      <c r="C23" s="49"/>
      <c r="D23" s="50"/>
      <c r="E23" s="51"/>
      <c r="F23" s="51">
        <v>8</v>
      </c>
      <c r="G23" s="52">
        <f>IF(G16+G17+G18+G19+G20+G21&gt;8,8,G16+G17+G18+G19+G20+G21)</f>
        <v>0</v>
      </c>
    </row>
    <row r="24" spans="1:7" ht="10.5" customHeight="1">
      <c r="A24" s="5"/>
      <c r="B24" s="5"/>
      <c r="D24" s="30"/>
      <c r="E24" s="31"/>
      <c r="F24" s="31"/>
      <c r="G24" s="32"/>
    </row>
    <row r="25" spans="1:7">
      <c r="A25" s="53" t="s">
        <v>9</v>
      </c>
      <c r="B25" s="54"/>
      <c r="C25" s="55" t="str">
        <f>CONCATENATE("Expediente Académico (máximo ",F25," puntos)")</f>
        <v>Expediente Académico (máximo 2 puntos)</v>
      </c>
      <c r="D25" s="56"/>
      <c r="E25" s="57"/>
      <c r="F25" s="57">
        <v>2</v>
      </c>
      <c r="G25" s="58"/>
    </row>
    <row r="26" spans="1:7">
      <c r="A26" s="59">
        <v>10</v>
      </c>
      <c r="B26" s="60"/>
      <c r="C26" s="61" t="s">
        <v>17</v>
      </c>
      <c r="D26" s="62">
        <v>0</v>
      </c>
      <c r="E26" s="63">
        <v>0.01</v>
      </c>
      <c r="F26" s="63">
        <v>1</v>
      </c>
      <c r="G26" s="64">
        <f>IF(D26&lt;&gt;"",MIN(F26,E26*D26),"")</f>
        <v>0</v>
      </c>
    </row>
    <row r="27" spans="1:7">
      <c r="A27" s="59">
        <v>11</v>
      </c>
      <c r="B27" s="60"/>
      <c r="C27" s="65" t="s">
        <v>23</v>
      </c>
      <c r="D27" s="62">
        <v>0</v>
      </c>
      <c r="E27" s="63">
        <v>0.02</v>
      </c>
      <c r="F27" s="63">
        <v>1</v>
      </c>
      <c r="G27" s="64">
        <f>IF(D27&lt;&gt;"",MIN(F27,E27*D27),"")</f>
        <v>0</v>
      </c>
    </row>
    <row r="28" spans="1:7">
      <c r="A28" s="59">
        <v>12</v>
      </c>
      <c r="B28" s="60"/>
      <c r="C28" s="65" t="s">
        <v>12</v>
      </c>
      <c r="D28" s="62">
        <v>0</v>
      </c>
      <c r="E28" s="63">
        <v>0.1</v>
      </c>
      <c r="F28" s="63">
        <v>1</v>
      </c>
      <c r="G28" s="64">
        <f>IF(D28&lt;&gt;"",MIN(F28,E28*D28),"")</f>
        <v>0</v>
      </c>
    </row>
    <row r="29" spans="1:7">
      <c r="A29" s="59">
        <v>13</v>
      </c>
      <c r="B29" s="60"/>
      <c r="C29" s="65" t="s">
        <v>24</v>
      </c>
      <c r="D29" s="62">
        <v>0</v>
      </c>
      <c r="E29" s="63">
        <v>0.02</v>
      </c>
      <c r="F29" s="63">
        <v>1</v>
      </c>
      <c r="G29" s="64">
        <f>IF(D29&lt;&gt;"",MIN(F29,E29*D29),"")</f>
        <v>0</v>
      </c>
    </row>
    <row r="30" spans="1:7">
      <c r="A30" s="59">
        <v>14</v>
      </c>
      <c r="B30" s="60"/>
      <c r="C30" s="65" t="s">
        <v>18</v>
      </c>
      <c r="D30" s="62">
        <v>0</v>
      </c>
      <c r="E30" s="63">
        <v>0.2</v>
      </c>
      <c r="F30" s="63">
        <v>1</v>
      </c>
      <c r="G30" s="64">
        <f>IF(D30&lt;&gt;"",MIN(F30,E30*D30),"")</f>
        <v>0</v>
      </c>
    </row>
    <row r="31" spans="1:7" ht="8.25" customHeight="1">
      <c r="A31" s="66"/>
      <c r="B31" s="67"/>
      <c r="C31" s="67"/>
      <c r="D31" s="67"/>
      <c r="E31" s="68"/>
      <c r="F31" s="68"/>
      <c r="G31" s="69"/>
    </row>
    <row r="32" spans="1:7">
      <c r="A32" s="70" t="str">
        <f>CONCATENATE("Puntuación total por Expediente Académico: ",ROUND(100*G32/F32,1),"%")</f>
        <v>Puntuación total por Expediente Académico: 0%</v>
      </c>
      <c r="B32" s="71"/>
      <c r="C32" s="72"/>
      <c r="D32" s="73"/>
      <c r="E32" s="74"/>
      <c r="F32" s="74">
        <v>2</v>
      </c>
      <c r="G32" s="75">
        <f>IF(G26+G27+G28+G29+G30&gt;2,2,G26+G27+G28+G29+G30)</f>
        <v>0</v>
      </c>
    </row>
    <row r="33" spans="3:7">
      <c r="G33" s="76"/>
    </row>
    <row r="34" spans="3:7">
      <c r="C34" s="77" t="str">
        <f>CONCATENATE("PUNTUACIÓN FINAL (0-",SUM(F25+F15+F5),")")</f>
        <v>PUNTUACIÓN FINAL (0-20)</v>
      </c>
      <c r="D34" s="80">
        <f>G32+G23+G13</f>
        <v>0</v>
      </c>
      <c r="E34" s="80"/>
      <c r="F34" s="80"/>
      <c r="G34" s="80"/>
    </row>
    <row r="35" spans="3:7">
      <c r="C35" s="77" t="s">
        <v>10</v>
      </c>
      <c r="D35" s="81">
        <f>D34/(SUM(F25+F15+F5))</f>
        <v>0</v>
      </c>
      <c r="E35" s="81"/>
      <c r="F35" s="81"/>
      <c r="G35" s="81"/>
    </row>
    <row r="36" spans="3:7">
      <c r="G36" s="76"/>
    </row>
    <row r="37" spans="3:7">
      <c r="G37" s="76"/>
    </row>
    <row r="38" spans="3:7">
      <c r="G38" s="76"/>
    </row>
    <row r="39" spans="3:7">
      <c r="G39" s="76"/>
    </row>
    <row r="40" spans="3:7">
      <c r="G40" s="76"/>
    </row>
    <row r="41" spans="3:7">
      <c r="G41" s="76"/>
    </row>
  </sheetData>
  <mergeCells count="2">
    <mergeCell ref="D34:G34"/>
    <mergeCell ref="D35:G35"/>
  </mergeCells>
  <conditionalFormatting sqref="A23:C23 A32:C32 A13:C13">
    <cfRule type="expression" priority="1">
      <formula>$G$13/$F$13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msalazar</dc:creator>
  <cp:lastModifiedBy>Maite Salazar Laplace</cp:lastModifiedBy>
  <dcterms:created xsi:type="dcterms:W3CDTF">2019-10-02T10:55:40Z</dcterms:created>
  <dcterms:modified xsi:type="dcterms:W3CDTF">2023-05-22T08:33:53Z</dcterms:modified>
</cp:coreProperties>
</file>