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PLAZAS\OPE2023\1 RESPONSABLE DE MANTENIMIENTO\"/>
    </mc:Choice>
  </mc:AlternateContent>
  <bookViews>
    <workbookView xWindow="0" yWindow="0" windowWidth="19155" windowHeight="6660"/>
  </bookViews>
  <sheets>
    <sheet name="Baremo" sheetId="1" r:id="rId1"/>
  </sheets>
  <definedNames>
    <definedName name="_xlnm.Print_Area" localSheetId="0">Baremo!$A$2:$G$35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G31" i="1"/>
  <c r="G19" i="1"/>
  <c r="G15" i="1"/>
  <c r="G16" i="1"/>
  <c r="G17" i="1"/>
  <c r="G18" i="1"/>
  <c r="G11" i="1" l="1"/>
  <c r="C33" i="1"/>
  <c r="G29" i="1"/>
  <c r="G28" i="1"/>
  <c r="G27" i="1"/>
  <c r="G26" i="1"/>
  <c r="C25" i="1"/>
  <c r="G21" i="1"/>
  <c r="G20" i="1"/>
  <c r="G23" i="1"/>
  <c r="C14" i="1"/>
  <c r="G9" i="1"/>
  <c r="G7" i="1"/>
  <c r="C5" i="1"/>
  <c r="G12" i="1" l="1"/>
  <c r="A12" i="1" s="1"/>
  <c r="A31" i="1"/>
  <c r="A23" i="1"/>
  <c r="G5" i="1"/>
  <c r="G14" i="1"/>
  <c r="G25" i="1"/>
  <c r="D34" i="1" l="1"/>
</calcChain>
</file>

<file path=xl/sharedStrings.xml><?xml version="1.0" encoding="utf-8"?>
<sst xmlns="http://schemas.openxmlformats.org/spreadsheetml/2006/main" count="29" uniqueCount="29">
  <si>
    <t xml:space="preserve"> </t>
  </si>
  <si>
    <t>Nombre</t>
  </si>
  <si>
    <t>DNI</t>
  </si>
  <si>
    <t>Mérito</t>
  </si>
  <si>
    <t>Puntos por unidad</t>
  </si>
  <si>
    <t>Máxima puntuación</t>
  </si>
  <si>
    <t xml:space="preserve">Total Puntos </t>
  </si>
  <si>
    <t>BLOQUE I</t>
  </si>
  <si>
    <t>BLOQUE II</t>
  </si>
  <si>
    <t>BLOQUE III</t>
  </si>
  <si>
    <t>Nº de Sobresalientes o MH durante la formación de grado o postgrado</t>
  </si>
  <si>
    <t>Nº de artículos publicados en revistas técnicas nacionales o extranjeras</t>
  </si>
  <si>
    <t>PORCENTAJE SOBRE MÁXIMA PUNTUACIÓN</t>
  </si>
  <si>
    <t>RESPONSABLE DE MANTENIMIENTO                                                                                GRUPO 2 BANDA 1 NIVEL 8</t>
  </si>
  <si>
    <t>Tiempo trabajado como Responsable en Obras o Mantenimiento</t>
  </si>
  <si>
    <t xml:space="preserve">Tiempo trabajado como Responsable en Obras o Mantenimiento </t>
  </si>
  <si>
    <t>Cursos de especialización en Competencias Portuarias (&gt; 20 horas)</t>
  </si>
  <si>
    <t>Otros Cursos de especialización afines a la plaza convocada (&gt; 20 horas)</t>
  </si>
  <si>
    <t>Tiempo trabajado en la Autoridad Portuaria de SC de Tenerife</t>
  </si>
  <si>
    <t>Meses de experiencia profesional con contrato laboral</t>
  </si>
  <si>
    <t>Meses de experiencia en Empresas o Entidades Públicas</t>
  </si>
  <si>
    <t>Meses de experiencia en Empresas Privadas</t>
  </si>
  <si>
    <t>Nº de comunicaciones presentadas a Congresos Nacionales o internacionales</t>
  </si>
  <si>
    <t>Grado en Ingeniería Civil o Ingeniería Técnica de Obras Públicas</t>
  </si>
  <si>
    <t>Cursos de formación en aplicaciones de gestión del mantenimiento (&gt; 20 horas)</t>
  </si>
  <si>
    <t>Meses de beca en actividades vinculadas a la disciplina de la plaza convocada</t>
  </si>
  <si>
    <t>Cursos de formación en metodología BIM (&gt; 20 horas)</t>
  </si>
  <si>
    <t>Master en disciplinas afines a las funciones de la plaza convocada</t>
  </si>
  <si>
    <t>Otras titulaciones de grado o postgrado afines a la plaza convocada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</si>
</sst>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i/>
      <sz val="10"/>
      <color theme="4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theme="4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auto="1"/>
      </bottom>
      <diagonal/>
    </border>
    <border>
      <left/>
      <right/>
      <top style="thin">
        <color theme="0" tint="-0.499984740745262"/>
      </top>
      <bottom style="thin">
        <color auto="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auto="1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textRotation="90"/>
    </xf>
    <xf numFmtId="0" fontId="4" fillId="0" borderId="0" xfId="0" applyFont="1" applyAlignment="1">
      <alignment textRotation="90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5" fillId="2" borderId="3" xfId="0" applyFont="1" applyFill="1" applyBorder="1"/>
    <xf numFmtId="0" fontId="2" fillId="2" borderId="3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/>
    </xf>
    <xf numFmtId="0" fontId="2" fillId="3" borderId="5" xfId="0" applyFont="1" applyFill="1" applyBorder="1"/>
    <xf numFmtId="0" fontId="2" fillId="3" borderId="0" xfId="0" applyFont="1" applyFill="1" applyBorder="1"/>
    <xf numFmtId="0" fontId="5" fillId="3" borderId="0" xfId="0" applyFont="1" applyFill="1" applyBorder="1"/>
    <xf numFmtId="0" fontId="2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left" inden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3" borderId="8" xfId="0" applyFont="1" applyFill="1" applyBorder="1"/>
    <xf numFmtId="0" fontId="2" fillId="3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4" borderId="2" xfId="0" applyFont="1" applyFill="1" applyBorder="1" applyAlignment="1">
      <alignment horizontal="right"/>
    </xf>
    <xf numFmtId="0" fontId="2" fillId="4" borderId="3" xfId="0" applyFont="1" applyFill="1" applyBorder="1" applyAlignment="1">
      <alignment horizontal="right"/>
    </xf>
    <xf numFmtId="0" fontId="5" fillId="4" borderId="3" xfId="0" applyFont="1" applyFill="1" applyBorder="1"/>
    <xf numFmtId="0" fontId="2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right" vertical="center"/>
    </xf>
    <xf numFmtId="0" fontId="2" fillId="5" borderId="5" xfId="0" applyFont="1" applyFill="1" applyBorder="1" applyAlignment="1">
      <alignment horizontal="right" vertical="top"/>
    </xf>
    <xf numFmtId="0" fontId="2" fillId="5" borderId="0" xfId="0" applyFont="1" applyFill="1" applyBorder="1" applyAlignment="1">
      <alignment horizontal="right" vertical="top"/>
    </xf>
    <xf numFmtId="0" fontId="2" fillId="5" borderId="0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right" vertical="center"/>
    </xf>
    <xf numFmtId="0" fontId="2" fillId="5" borderId="0" xfId="0" applyFont="1" applyFill="1" applyBorder="1" applyAlignment="1">
      <alignment vertical="center" wrapText="1"/>
    </xf>
    <xf numFmtId="0" fontId="2" fillId="5" borderId="0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/>
    </xf>
    <xf numFmtId="0" fontId="2" fillId="5" borderId="8" xfId="0" applyFont="1" applyFill="1" applyBorder="1" applyAlignment="1">
      <alignment horizontal="left"/>
    </xf>
    <xf numFmtId="0" fontId="2" fillId="5" borderId="8" xfId="0" applyFont="1" applyFill="1" applyBorder="1"/>
    <xf numFmtId="0" fontId="2" fillId="5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right" vertical="center"/>
    </xf>
    <xf numFmtId="0" fontId="2" fillId="6" borderId="2" xfId="0" applyFont="1" applyFill="1" applyBorder="1" applyAlignment="1">
      <alignment horizontal="right"/>
    </xf>
    <xf numFmtId="0" fontId="2" fillId="6" borderId="3" xfId="0" applyFont="1" applyFill="1" applyBorder="1" applyAlignment="1">
      <alignment horizontal="right"/>
    </xf>
    <xf numFmtId="0" fontId="5" fillId="6" borderId="3" xfId="0" applyFont="1" applyFill="1" applyBorder="1"/>
    <xf numFmtId="0" fontId="2" fillId="6" borderId="3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right" vertical="center"/>
    </xf>
    <xf numFmtId="0" fontId="2" fillId="7" borderId="5" xfId="0" applyFont="1" applyFill="1" applyBorder="1" applyAlignment="1">
      <alignment horizontal="right" vertical="top"/>
    </xf>
    <xf numFmtId="0" fontId="2" fillId="7" borderId="0" xfId="0" applyFont="1" applyFill="1" applyBorder="1" applyAlignment="1">
      <alignment horizontal="right" vertical="top"/>
    </xf>
    <xf numFmtId="0" fontId="2" fillId="7" borderId="0" xfId="0" applyFont="1" applyFill="1" applyBorder="1" applyAlignment="1">
      <alignment vertical="center"/>
    </xf>
    <xf numFmtId="0" fontId="2" fillId="7" borderId="6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right" vertical="center"/>
    </xf>
    <xf numFmtId="0" fontId="2" fillId="7" borderId="0" xfId="0" applyFont="1" applyFill="1" applyBorder="1" applyAlignment="1">
      <alignment vertical="center" wrapText="1"/>
    </xf>
    <xf numFmtId="17" fontId="2" fillId="0" borderId="0" xfId="0" applyNumberFormat="1" applyFont="1"/>
    <xf numFmtId="0" fontId="2" fillId="7" borderId="5" xfId="0" applyFont="1" applyFill="1" applyBorder="1"/>
    <xf numFmtId="0" fontId="2" fillId="7" borderId="0" xfId="0" applyFont="1" applyFill="1" applyBorder="1"/>
    <xf numFmtId="0" fontId="6" fillId="7" borderId="0" xfId="0" applyFont="1" applyFill="1" applyBorder="1" applyAlignment="1">
      <alignment horizontal="center"/>
    </xf>
    <xf numFmtId="0" fontId="3" fillId="7" borderId="1" xfId="0" applyFont="1" applyFill="1" applyBorder="1"/>
    <xf numFmtId="0" fontId="2" fillId="7" borderId="7" xfId="0" applyFont="1" applyFill="1" applyBorder="1" applyAlignment="1">
      <alignment horizontal="left"/>
    </xf>
    <xf numFmtId="0" fontId="2" fillId="7" borderId="8" xfId="0" applyFont="1" applyFill="1" applyBorder="1" applyAlignment="1">
      <alignment horizontal="left"/>
    </xf>
    <xf numFmtId="0" fontId="2" fillId="7" borderId="8" xfId="0" applyFont="1" applyFill="1" applyBorder="1"/>
    <xf numFmtId="0" fontId="2" fillId="7" borderId="8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right" vertical="center"/>
    </xf>
    <xf numFmtId="0" fontId="3" fillId="0" borderId="0" xfId="0" applyFont="1"/>
    <xf numFmtId="0" fontId="5" fillId="0" borderId="10" xfId="0" applyFont="1" applyBorder="1" applyAlignment="1">
      <alignment horizontal="right"/>
    </xf>
    <xf numFmtId="2" fontId="4" fillId="0" borderId="0" xfId="0" applyNumberFormat="1" applyFont="1"/>
    <xf numFmtId="0" fontId="2" fillId="0" borderId="10" xfId="0" applyFont="1" applyBorder="1" applyAlignment="1">
      <alignment horizontal="center"/>
    </xf>
    <xf numFmtId="10" fontId="2" fillId="0" borderId="10" xfId="1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topLeftCell="A4" zoomScale="125" zoomScaleNormal="125" workbookViewId="0">
      <selection activeCell="C18" sqref="C18"/>
    </sheetView>
  </sheetViews>
  <sheetFormatPr baseColWidth="10" defaultColWidth="10.85546875" defaultRowHeight="12.75" x14ac:dyDescent="0.2"/>
  <cols>
    <col min="1" max="1" width="8.85546875" style="1" customWidth="1"/>
    <col min="2" max="2" width="1.28515625" style="1" customWidth="1"/>
    <col min="3" max="3" width="66" style="1" customWidth="1"/>
    <col min="4" max="4" width="4.85546875" style="1" customWidth="1"/>
    <col min="5" max="6" width="4.85546875" style="3" customWidth="1"/>
    <col min="7" max="7" width="4.85546875" style="1" customWidth="1"/>
    <col min="8" max="16384" width="10.85546875" style="1"/>
  </cols>
  <sheetData>
    <row r="1" spans="1:7" x14ac:dyDescent="0.2">
      <c r="C1" s="2" t="s">
        <v>0</v>
      </c>
    </row>
    <row r="2" spans="1:7" x14ac:dyDescent="0.2">
      <c r="A2" s="4" t="s">
        <v>1</v>
      </c>
    </row>
    <row r="3" spans="1:7" x14ac:dyDescent="0.2">
      <c r="A3" s="4" t="s">
        <v>2</v>
      </c>
    </row>
    <row r="4" spans="1:7" ht="90" customHeight="1" x14ac:dyDescent="0.2">
      <c r="A4" s="5"/>
      <c r="B4" s="5"/>
      <c r="C4" s="2" t="s">
        <v>13</v>
      </c>
      <c r="D4" s="6" t="s">
        <v>3</v>
      </c>
      <c r="E4" s="7" t="s">
        <v>4</v>
      </c>
      <c r="F4" s="7" t="s">
        <v>5</v>
      </c>
      <c r="G4" s="6" t="s">
        <v>6</v>
      </c>
    </row>
    <row r="5" spans="1:7" x14ac:dyDescent="0.2">
      <c r="A5" s="8" t="s">
        <v>7</v>
      </c>
      <c r="B5" s="9"/>
      <c r="C5" s="10" t="str">
        <f>CONCATENATE("Experiencia Profesional (máximo ",F5," puntos)")</f>
        <v>Experiencia Profesional (máximo 10 puntos)</v>
      </c>
      <c r="D5" s="11"/>
      <c r="E5" s="12"/>
      <c r="F5" s="12">
        <v>10</v>
      </c>
      <c r="G5" s="13" t="str">
        <f>IFERROR(#REF!+#REF!+G7+G9+#REF!,"")</f>
        <v/>
      </c>
    </row>
    <row r="6" spans="1:7" x14ac:dyDescent="0.2">
      <c r="A6" s="14">
        <v>1</v>
      </c>
      <c r="B6" s="15"/>
      <c r="C6" s="16" t="s">
        <v>18</v>
      </c>
      <c r="D6" s="17"/>
      <c r="E6" s="18"/>
      <c r="F6" s="18"/>
      <c r="G6" s="19"/>
    </row>
    <row r="7" spans="1:7" x14ac:dyDescent="0.2">
      <c r="A7" s="20"/>
      <c r="B7" s="21"/>
      <c r="C7" s="22" t="s">
        <v>19</v>
      </c>
      <c r="D7" s="23">
        <v>0</v>
      </c>
      <c r="E7" s="18">
        <v>0.2</v>
      </c>
      <c r="F7" s="18">
        <v>5</v>
      </c>
      <c r="G7" s="19">
        <f>IF(D7&lt;&gt;"",MIN(F7,E7*D7),"")</f>
        <v>0</v>
      </c>
    </row>
    <row r="8" spans="1:7" x14ac:dyDescent="0.2">
      <c r="A8" s="14">
        <v>2</v>
      </c>
      <c r="B8" s="15"/>
      <c r="C8" s="16" t="s">
        <v>14</v>
      </c>
      <c r="D8" s="17"/>
      <c r="E8" s="18"/>
      <c r="F8" s="18"/>
      <c r="G8" s="19"/>
    </row>
    <row r="9" spans="1:7" x14ac:dyDescent="0.2">
      <c r="A9" s="20"/>
      <c r="B9" s="21"/>
      <c r="C9" s="22" t="s">
        <v>20</v>
      </c>
      <c r="D9" s="23">
        <v>0</v>
      </c>
      <c r="E9" s="18">
        <v>0.3</v>
      </c>
      <c r="F9" s="18">
        <v>5</v>
      </c>
      <c r="G9" s="19">
        <f>IF(D9&lt;&gt;"",MIN(F9,E9*D9),"")</f>
        <v>0</v>
      </c>
    </row>
    <row r="10" spans="1:7" x14ac:dyDescent="0.2">
      <c r="A10" s="14">
        <v>3</v>
      </c>
      <c r="B10" s="15"/>
      <c r="C10" s="16" t="s">
        <v>15</v>
      </c>
      <c r="D10" s="17"/>
      <c r="E10" s="18"/>
      <c r="F10" s="18"/>
      <c r="G10" s="19"/>
    </row>
    <row r="11" spans="1:7" x14ac:dyDescent="0.2">
      <c r="A11" s="20"/>
      <c r="B11" s="21"/>
      <c r="C11" s="22" t="s">
        <v>21</v>
      </c>
      <c r="D11" s="23">
        <v>0</v>
      </c>
      <c r="E11" s="18">
        <v>0.3</v>
      </c>
      <c r="F11" s="18">
        <v>5</v>
      </c>
      <c r="G11" s="19">
        <f>IF(D11&lt;&gt;"",MIN(F11,E11*D11),"")</f>
        <v>0</v>
      </c>
    </row>
    <row r="12" spans="1:7" x14ac:dyDescent="0.2">
      <c r="A12" s="24" t="str">
        <f>CONCATENATE("Puntuación total por Experiencia: ",ROUND(100*G12/F12,1),"%")</f>
        <v>Puntuación total por Experiencia: 0%</v>
      </c>
      <c r="B12" s="25"/>
      <c r="C12" s="26"/>
      <c r="D12" s="27"/>
      <c r="E12" s="28"/>
      <c r="F12" s="28">
        <v>10</v>
      </c>
      <c r="G12" s="29">
        <f>IF(G7+G9+G11&gt;10,10,G7+G9+G11)</f>
        <v>0</v>
      </c>
    </row>
    <row r="13" spans="1:7" ht="9.75" customHeight="1" x14ac:dyDescent="0.2">
      <c r="A13" s="5"/>
      <c r="B13" s="5"/>
      <c r="D13" s="30"/>
      <c r="E13" s="31"/>
      <c r="F13" s="31"/>
      <c r="G13" s="32"/>
    </row>
    <row r="14" spans="1:7" x14ac:dyDescent="0.2">
      <c r="A14" s="33" t="s">
        <v>8</v>
      </c>
      <c r="B14" s="34"/>
      <c r="C14" s="35" t="str">
        <f>CONCATENATE("Formación (máximo ",F14," puntos)")</f>
        <v>Formación (máximo 8 puntos)</v>
      </c>
      <c r="D14" s="36"/>
      <c r="E14" s="37"/>
      <c r="F14" s="37">
        <v>8</v>
      </c>
      <c r="G14" s="38">
        <f>SUM(G16:G21)</f>
        <v>0</v>
      </c>
    </row>
    <row r="15" spans="1:7" x14ac:dyDescent="0.2">
      <c r="A15" s="39">
        <v>4</v>
      </c>
      <c r="B15" s="40"/>
      <c r="C15" s="41" t="s">
        <v>23</v>
      </c>
      <c r="D15" s="42">
        <v>0</v>
      </c>
      <c r="E15" s="43">
        <v>5</v>
      </c>
      <c r="F15" s="43">
        <v>5</v>
      </c>
      <c r="G15" s="44">
        <f>IF(D15&lt;&gt;"",MIN(F15,E15*D15),"")</f>
        <v>0</v>
      </c>
    </row>
    <row r="16" spans="1:7" x14ac:dyDescent="0.2">
      <c r="A16" s="39">
        <v>5</v>
      </c>
      <c r="B16" s="40"/>
      <c r="C16" s="41" t="s">
        <v>27</v>
      </c>
      <c r="D16" s="42">
        <v>0</v>
      </c>
      <c r="E16" s="43">
        <v>3</v>
      </c>
      <c r="F16" s="43">
        <v>3</v>
      </c>
      <c r="G16" s="44">
        <f>IF(D16&lt;&gt;"",MIN(F16,E16*D16),"")</f>
        <v>0</v>
      </c>
    </row>
    <row r="17" spans="1:10" x14ac:dyDescent="0.2">
      <c r="A17" s="39">
        <v>6</v>
      </c>
      <c r="B17" s="40"/>
      <c r="C17" s="41" t="s">
        <v>28</v>
      </c>
      <c r="D17" s="42">
        <v>0</v>
      </c>
      <c r="E17" s="43">
        <v>2</v>
      </c>
      <c r="F17" s="43">
        <v>2</v>
      </c>
      <c r="G17" s="44">
        <f>IF(D17&lt;&gt;"",MIN(F17,E17*D17),"")</f>
        <v>0</v>
      </c>
    </row>
    <row r="18" spans="1:10" x14ac:dyDescent="0.2">
      <c r="A18" s="39">
        <v>7</v>
      </c>
      <c r="B18" s="40"/>
      <c r="C18" s="41" t="s">
        <v>24</v>
      </c>
      <c r="D18" s="42">
        <v>0</v>
      </c>
      <c r="E18" s="43">
        <v>0.5</v>
      </c>
      <c r="F18" s="43">
        <v>1</v>
      </c>
      <c r="G18" s="44">
        <f>IF(D18&lt;&gt;"",MIN(F18,E18*D18),"")</f>
        <v>0</v>
      </c>
    </row>
    <row r="19" spans="1:10" x14ac:dyDescent="0.2">
      <c r="A19" s="39">
        <v>8</v>
      </c>
      <c r="B19" s="40"/>
      <c r="C19" s="41" t="s">
        <v>26</v>
      </c>
      <c r="D19" s="42">
        <v>0</v>
      </c>
      <c r="E19" s="43">
        <v>0.2</v>
      </c>
      <c r="F19" s="43">
        <v>1</v>
      </c>
      <c r="G19" s="44">
        <f>IF(D19&lt;&gt;"",MIN(F19,E19*D19),"")</f>
        <v>0</v>
      </c>
    </row>
    <row r="20" spans="1:10" x14ac:dyDescent="0.2">
      <c r="A20" s="39">
        <v>9</v>
      </c>
      <c r="B20" s="40"/>
      <c r="C20" s="41" t="s">
        <v>16</v>
      </c>
      <c r="D20" s="42">
        <v>0</v>
      </c>
      <c r="E20" s="43">
        <v>0.1</v>
      </c>
      <c r="F20" s="43">
        <v>2</v>
      </c>
      <c r="G20" s="44">
        <f>IF(D20&lt;&gt;"",MIN(F20,E20*D20),"")</f>
        <v>0</v>
      </c>
    </row>
    <row r="21" spans="1:10" x14ac:dyDescent="0.2">
      <c r="A21" s="39">
        <v>10</v>
      </c>
      <c r="B21" s="40"/>
      <c r="C21" s="41" t="s">
        <v>17</v>
      </c>
      <c r="D21" s="42">
        <v>0</v>
      </c>
      <c r="E21" s="43">
        <v>0.03</v>
      </c>
      <c r="F21" s="43">
        <v>1</v>
      </c>
      <c r="G21" s="44">
        <f>IF(D21&lt;&gt;"",MIN(F21,E21*D21),"")</f>
        <v>0</v>
      </c>
    </row>
    <row r="22" spans="1:10" ht="6.75" customHeight="1" x14ac:dyDescent="0.2">
      <c r="A22" s="39"/>
      <c r="B22" s="40"/>
      <c r="C22" s="45"/>
      <c r="D22" s="46"/>
      <c r="E22" s="43"/>
      <c r="F22" s="43"/>
      <c r="G22" s="44"/>
    </row>
    <row r="23" spans="1:10" x14ac:dyDescent="0.2">
      <c r="A23" s="47" t="str">
        <f>CONCATENATE("Puntuación total por Formación: ",ROUND(100*G23/F23,1),"%")</f>
        <v>Puntuación total por Formación: 0%</v>
      </c>
      <c r="B23" s="48"/>
      <c r="C23" s="49"/>
      <c r="D23" s="50"/>
      <c r="E23" s="51"/>
      <c r="F23" s="51">
        <v>8</v>
      </c>
      <c r="G23" s="52">
        <f>IF(G15+G16+G17+G20+G21&gt;8,8,G15+G16+G17+G20+G21)</f>
        <v>0</v>
      </c>
    </row>
    <row r="24" spans="1:10" ht="10.5" customHeight="1" x14ac:dyDescent="0.2">
      <c r="A24" s="5"/>
      <c r="B24" s="5"/>
      <c r="D24" s="30"/>
      <c r="E24" s="31"/>
      <c r="F24" s="31"/>
      <c r="G24" s="32"/>
    </row>
    <row r="25" spans="1:10" x14ac:dyDescent="0.2">
      <c r="A25" s="53" t="s">
        <v>9</v>
      </c>
      <c r="B25" s="54"/>
      <c r="C25" s="55" t="str">
        <f>CONCATENATE("Expediente Académico (máximo ",F25," puntos)")</f>
        <v>Expediente Académico (máximo 2 puntos)</v>
      </c>
      <c r="D25" s="56"/>
      <c r="E25" s="57"/>
      <c r="F25" s="57">
        <v>2</v>
      </c>
      <c r="G25" s="58">
        <f>SUM(G26:G29)</f>
        <v>0</v>
      </c>
    </row>
    <row r="26" spans="1:10" x14ac:dyDescent="0.2">
      <c r="A26" s="59">
        <v>11</v>
      </c>
      <c r="B26" s="60"/>
      <c r="C26" s="61" t="s">
        <v>10</v>
      </c>
      <c r="D26" s="62">
        <v>0</v>
      </c>
      <c r="E26" s="63">
        <v>0.03</v>
      </c>
      <c r="F26" s="63">
        <v>1</v>
      </c>
      <c r="G26" s="64">
        <f t="shared" ref="G26:G29" si="0">IF(D26&lt;&gt;"",MIN(F26,E26*D26),"")</f>
        <v>0</v>
      </c>
    </row>
    <row r="27" spans="1:10" x14ac:dyDescent="0.2">
      <c r="A27" s="59">
        <v>12</v>
      </c>
      <c r="B27" s="60"/>
      <c r="C27" s="65" t="s">
        <v>25</v>
      </c>
      <c r="D27" s="62">
        <v>0</v>
      </c>
      <c r="E27" s="63">
        <v>0.1</v>
      </c>
      <c r="F27" s="63">
        <v>1</v>
      </c>
      <c r="G27" s="64">
        <f t="shared" si="0"/>
        <v>0</v>
      </c>
      <c r="J27" s="66"/>
    </row>
    <row r="28" spans="1:10" x14ac:dyDescent="0.2">
      <c r="A28" s="59">
        <v>13</v>
      </c>
      <c r="B28" s="60"/>
      <c r="C28" s="65" t="s">
        <v>11</v>
      </c>
      <c r="D28" s="62">
        <v>0</v>
      </c>
      <c r="E28" s="63">
        <v>0.1</v>
      </c>
      <c r="F28" s="63">
        <v>1</v>
      </c>
      <c r="G28" s="64">
        <f t="shared" si="0"/>
        <v>0</v>
      </c>
    </row>
    <row r="29" spans="1:10" x14ac:dyDescent="0.2">
      <c r="A29" s="59">
        <v>14</v>
      </c>
      <c r="B29" s="60"/>
      <c r="C29" s="65" t="s">
        <v>22</v>
      </c>
      <c r="D29" s="62">
        <v>0</v>
      </c>
      <c r="E29" s="63">
        <v>0.1</v>
      </c>
      <c r="F29" s="63">
        <v>0.5</v>
      </c>
      <c r="G29" s="64">
        <f t="shared" si="0"/>
        <v>0</v>
      </c>
    </row>
    <row r="30" spans="1:10" ht="8.25" customHeight="1" x14ac:dyDescent="0.2">
      <c r="A30" s="67"/>
      <c r="B30" s="68"/>
      <c r="C30" s="68"/>
      <c r="D30" s="68"/>
      <c r="E30" s="69"/>
      <c r="F30" s="69"/>
      <c r="G30" s="70"/>
    </row>
    <row r="31" spans="1:10" x14ac:dyDescent="0.2">
      <c r="A31" s="71" t="str">
        <f>CONCATENATE("Puntuación total por Expediente Académico: ",ROUND(100*G31/F31,1),"%")</f>
        <v>Puntuación total por Expediente Académico: 0%</v>
      </c>
      <c r="B31" s="72"/>
      <c r="C31" s="73"/>
      <c r="D31" s="74"/>
      <c r="E31" s="75"/>
      <c r="F31" s="75">
        <v>2</v>
      </c>
      <c r="G31" s="76">
        <f>IF(G26+G27+G28+G29&gt;2,2,G26+G27+G28+G29)</f>
        <v>0</v>
      </c>
    </row>
    <row r="32" spans="1:10" x14ac:dyDescent="0.2">
      <c r="G32" s="77"/>
    </row>
    <row r="33" spans="3:7" x14ac:dyDescent="0.2">
      <c r="C33" s="78" t="str">
        <f>CONCATENATE("PUNTUACIÓN FINAL (0-",SUM(F25+F14+F5),")")</f>
        <v>PUNTUACIÓN FINAL (0-20)</v>
      </c>
      <c r="D33" s="80">
        <f>G31+G23+G12</f>
        <v>0</v>
      </c>
      <c r="E33" s="80"/>
      <c r="F33" s="80"/>
      <c r="G33" s="80"/>
    </row>
    <row r="34" spans="3:7" x14ac:dyDescent="0.2">
      <c r="C34" s="78" t="s">
        <v>12</v>
      </c>
      <c r="D34" s="81">
        <f>D33/(SUM(F25+F14+F5))</f>
        <v>0</v>
      </c>
      <c r="E34" s="81"/>
      <c r="F34" s="81"/>
      <c r="G34" s="81"/>
    </row>
    <row r="35" spans="3:7" x14ac:dyDescent="0.2">
      <c r="G35" s="77"/>
    </row>
    <row r="36" spans="3:7" x14ac:dyDescent="0.2">
      <c r="G36" s="77"/>
    </row>
    <row r="37" spans="3:7" x14ac:dyDescent="0.2">
      <c r="G37" s="77"/>
    </row>
    <row r="38" spans="3:7" x14ac:dyDescent="0.2">
      <c r="F38" s="79"/>
      <c r="G38" s="77"/>
    </row>
    <row r="39" spans="3:7" x14ac:dyDescent="0.2">
      <c r="G39" s="77"/>
    </row>
    <row r="40" spans="3:7" x14ac:dyDescent="0.2">
      <c r="G40" s="77"/>
    </row>
  </sheetData>
  <mergeCells count="2">
    <mergeCell ref="D33:G33"/>
    <mergeCell ref="D34:G34"/>
  </mergeCells>
  <conditionalFormatting sqref="A23:C23 A31:C31 A12:C12">
    <cfRule type="expression" priority="1">
      <formula>$G$12/$F$12</formula>
    </cfRule>
  </conditionalFormatting>
  <pageMargins left="0.70866141732283472" right="0.70866141732283472" top="0.74803149606299213" bottom="0.74803149606299213" header="0.31496062992125984" footer="0.31496062992125984"/>
  <pageSetup paperSize="9" scale="91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Baremo</vt:lpstr>
      <vt:lpstr>Baremo!Área_de_impresión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Maite Salazar Laplace</dc:creator>
  <cp:lastModifiedBy>Maite Salazar Laplace</cp:lastModifiedBy>
  <dcterms:created xsi:type="dcterms:W3CDTF">2023-08-31T13:18:07Z</dcterms:created>
  <dcterms:modified xsi:type="dcterms:W3CDTF">2023-10-18T08:17:06Z</dcterms:modified>
</cp:coreProperties>
</file>