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ZAS\PLAZAS 2024\CONVOCATORIAS PUBLICAS\OPE2024\1 TÉCNICO DE RRHH Y ORGANIZACIÓN_ok EPPE\"/>
    </mc:Choice>
  </mc:AlternateContent>
  <bookViews>
    <workbookView xWindow="480" yWindow="300" windowWidth="18495" windowHeight="7875"/>
  </bookViews>
  <sheets>
    <sheet name="Baremo" sheetId="5" r:id="rId1"/>
  </sheets>
  <definedNames>
    <definedName name="_xlnm.Print_Area" localSheetId="0">Baremo!$A$2:$G$34</definedName>
  </definedNames>
  <calcPr calcId="152511"/>
</workbook>
</file>

<file path=xl/calcChain.xml><?xml version="1.0" encoding="utf-8"?>
<calcChain xmlns="http://schemas.openxmlformats.org/spreadsheetml/2006/main">
  <c r="D32" i="5" l="1"/>
  <c r="G30" i="5"/>
  <c r="G27" i="5"/>
  <c r="G26" i="5"/>
  <c r="G28" i="5"/>
  <c r="G25" i="5"/>
  <c r="G22" i="5"/>
  <c r="G20" i="5"/>
  <c r="G19" i="5"/>
  <c r="G18" i="5"/>
  <c r="G17" i="5"/>
  <c r="G16" i="5"/>
  <c r="G11" i="5"/>
  <c r="G9" i="5"/>
  <c r="G7" i="5"/>
  <c r="G13" i="5" l="1"/>
  <c r="C32" i="5"/>
  <c r="C24" i="5"/>
  <c r="C15" i="5"/>
  <c r="C5" i="5"/>
  <c r="A30" i="5" l="1"/>
  <c r="A22" i="5"/>
  <c r="G5" i="5"/>
  <c r="A13" i="5" l="1"/>
  <c r="D33" i="5"/>
</calcChain>
</file>

<file path=xl/sharedStrings.xml><?xml version="1.0" encoding="utf-8"?>
<sst xmlns="http://schemas.openxmlformats.org/spreadsheetml/2006/main" count="27" uniqueCount="27">
  <si>
    <t>Nombre</t>
  </si>
  <si>
    <t>Mérito</t>
  </si>
  <si>
    <t>Puntos por unidad</t>
  </si>
  <si>
    <t>Máxima puntuación</t>
  </si>
  <si>
    <t xml:space="preserve">Total Puntos </t>
  </si>
  <si>
    <t>BLOQUE I</t>
  </si>
  <si>
    <t>BLOQUE II</t>
  </si>
  <si>
    <t>BLOQUE III</t>
  </si>
  <si>
    <t>PORCENTAJE SOBRE MÁXIMA PUNTUACIÓN</t>
  </si>
  <si>
    <t>DNI</t>
  </si>
  <si>
    <t>MODELO DE AUTOBAREMACIÓN DE MÉRITOS</t>
  </si>
  <si>
    <t>Nº de comunicaciones presentadas a Congresos Nacionales o Internacionales</t>
  </si>
  <si>
    <t>Titulación de Master Universitario en dirección y/o gestión de RRHH (60 ECTS mínimo)</t>
  </si>
  <si>
    <t>Certificado de Profesionalidad en Gestión Integrada de Recursos Humanos. Nivel 3 (SEPE)</t>
  </si>
  <si>
    <t>Titulación oficial en idiomas (mínimo nivel B2 MCER)</t>
  </si>
  <si>
    <t>Nº de Sobresalientes o MH en estudios oficiales</t>
  </si>
  <si>
    <t>Meses de beca o prácticas extracurriculares en áreas relacionadas con RRHH</t>
  </si>
  <si>
    <t>Experiencia en Consultoras / ETT / asesorías o gestorías</t>
  </si>
  <si>
    <t xml:space="preserve"> Experiencia profesional en Empresas públicas o privadas</t>
  </si>
  <si>
    <t>Experiencia acreditada en uso del programa Épsilon</t>
  </si>
  <si>
    <t>Tiempo trabajado como técnico/a de RRHH en empresas del sector privado o público (meses)</t>
  </si>
  <si>
    <t>Tiempo trabajado como técnico/a en ETT, consultoras o gestorías especializadas en RRHH (meses)</t>
  </si>
  <si>
    <t>Meses trabajando con Épsilon en tareas de gestión de personal, nómina, gestión del tiempo, etc.</t>
  </si>
  <si>
    <t>Cursos de formación en tendencias emergentes en gestión del talento (People Analytics, Employer Branding, Experiencia de Empleado, Diversidad e inclusión, Wellbeing corporativo, Gestión intergeneracional, Nuevos modelos de liderazgo, Talento digital) de &gt; 20h</t>
  </si>
  <si>
    <t>Cursos de formación en metodología Agile aplicada a RRHH (Agile HR) de &gt;20h</t>
  </si>
  <si>
    <t>Participación acreditada en proyectos de investigación o trabajos aplicados relacionados con las funciones propias de la plaza convocada.</t>
  </si>
  <si>
    <r>
      <rPr>
        <b/>
        <sz val="10"/>
        <rFont val="Arial"/>
        <family val="2"/>
      </rPr>
      <t xml:space="preserve">TÉCNICO/A DE RECURSOS HUMANOS Y ORGANIZACIÓN              </t>
    </r>
    <r>
      <rPr>
        <b/>
        <sz val="10"/>
        <color rgb="FFC00000"/>
        <rFont val="Arial"/>
        <family val="2"/>
      </rPr>
      <t xml:space="preserve">                                                                                  GRUPO 2 BANDA 2 NIVEL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</si>
</sst>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8"/>
      <color theme="4" tint="-0.24997711111789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4" tint="-0.249977111117893"/>
      <name val="Arial"/>
      <family val="2"/>
    </font>
    <font>
      <b/>
      <sz val="9"/>
      <color rgb="FFC00000"/>
      <name val="Arial"/>
      <family val="2"/>
    </font>
    <font>
      <b/>
      <i/>
      <sz val="9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textRotation="90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2" fillId="2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2" fillId="3" borderId="5" xfId="0" applyFont="1" applyFill="1" applyBorder="1"/>
    <xf numFmtId="0" fontId="2" fillId="3" borderId="0" xfId="0" applyFont="1" applyFill="1" applyBorder="1"/>
    <xf numFmtId="0" fontId="5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5" fillId="4" borderId="3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horizontal="right" vertical="top"/>
    </xf>
    <xf numFmtId="0" fontId="2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5" fillId="6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2" fillId="7" borderId="5" xfId="0" applyFont="1" applyFill="1" applyBorder="1"/>
    <xf numFmtId="0" fontId="2" fillId="7" borderId="0" xfId="0" applyFont="1" applyFill="1" applyBorder="1"/>
    <xf numFmtId="0" fontId="7" fillId="7" borderId="0" xfId="0" applyFont="1" applyFill="1" applyBorder="1" applyAlignment="1">
      <alignment horizontal="center"/>
    </xf>
    <xf numFmtId="0" fontId="3" fillId="7" borderId="1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right" vertical="center"/>
    </xf>
    <xf numFmtId="0" fontId="3" fillId="0" borderId="0" xfId="0" applyFont="1"/>
    <xf numFmtId="0" fontId="5" fillId="0" borderId="10" xfId="0" applyFont="1" applyBorder="1" applyAlignment="1">
      <alignment horizontal="right"/>
    </xf>
    <xf numFmtId="0" fontId="8" fillId="3" borderId="5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right" vertical="center"/>
    </xf>
    <xf numFmtId="0" fontId="8" fillId="0" borderId="0" xfId="0" applyFont="1"/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left" indent="1"/>
    </xf>
    <xf numFmtId="0" fontId="8" fillId="3" borderId="6" xfId="0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14" fontId="8" fillId="0" borderId="0" xfId="0" applyNumberFormat="1" applyFont="1"/>
    <xf numFmtId="0" fontId="9" fillId="3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right" vertical="top"/>
    </xf>
    <xf numFmtId="0" fontId="8" fillId="5" borderId="0" xfId="0" applyFont="1" applyFill="1" applyBorder="1" applyAlignment="1">
      <alignment horizontal="right" vertical="top"/>
    </xf>
    <xf numFmtId="0" fontId="8" fillId="5" borderId="0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right" vertical="center"/>
    </xf>
    <xf numFmtId="2" fontId="10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8" fillId="7" borderId="5" xfId="0" applyFont="1" applyFill="1" applyBorder="1" applyAlignment="1">
      <alignment horizontal="right" vertical="top"/>
    </xf>
    <xf numFmtId="0" fontId="8" fillId="7" borderId="0" xfId="0" applyFont="1" applyFill="1" applyAlignment="1">
      <alignment horizontal="right" vertical="top"/>
    </xf>
    <xf numFmtId="0" fontId="8" fillId="7" borderId="0" xfId="0" applyFont="1" applyFill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7" borderId="1" xfId="0" applyFont="1" applyFill="1" applyBorder="1" applyAlignment="1">
      <alignment horizontal="right" vertical="center"/>
    </xf>
    <xf numFmtId="0" fontId="8" fillId="7" borderId="0" xfId="0" applyFont="1" applyFill="1" applyAlignment="1">
      <alignment vertical="center" wrapText="1"/>
    </xf>
    <xf numFmtId="164" fontId="10" fillId="7" borderId="0" xfId="0" applyNumberFormat="1" applyFont="1" applyFill="1" applyAlignment="1">
      <alignment horizontal="center" vertical="center"/>
    </xf>
    <xf numFmtId="0" fontId="8" fillId="5" borderId="5" xfId="0" applyFont="1" applyFill="1" applyBorder="1" applyAlignment="1">
      <alignment horizontal="right" vertical="center"/>
    </xf>
    <xf numFmtId="0" fontId="8" fillId="7" borderId="5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4" zoomScale="115" zoomScaleNormal="115" workbookViewId="0">
      <selection activeCell="L20" sqref="L20"/>
    </sheetView>
  </sheetViews>
  <sheetFormatPr baseColWidth="10" defaultColWidth="10.85546875" defaultRowHeight="12.75" x14ac:dyDescent="0.2"/>
  <cols>
    <col min="1" max="1" width="8.85546875" style="1" customWidth="1"/>
    <col min="2" max="2" width="1.28515625" style="1" customWidth="1"/>
    <col min="3" max="3" width="80.85546875" style="1" bestFit="1" customWidth="1"/>
    <col min="4" max="4" width="4.85546875" style="1" customWidth="1"/>
    <col min="5" max="5" width="5.28515625" style="3" customWidth="1"/>
    <col min="6" max="6" width="4.85546875" style="3" customWidth="1"/>
    <col min="7" max="7" width="4.85546875" style="1" customWidth="1"/>
    <col min="8" max="16384" width="10.85546875" style="1"/>
  </cols>
  <sheetData>
    <row r="1" spans="1:9" x14ac:dyDescent="0.2">
      <c r="C1" s="2" t="s">
        <v>10</v>
      </c>
    </row>
    <row r="2" spans="1:9" x14ac:dyDescent="0.2">
      <c r="A2" s="4" t="s">
        <v>0</v>
      </c>
    </row>
    <row r="3" spans="1:9" x14ac:dyDescent="0.2">
      <c r="A3" s="4" t="s">
        <v>9</v>
      </c>
    </row>
    <row r="4" spans="1:9" ht="90" customHeight="1" x14ac:dyDescent="0.2">
      <c r="A4" s="5"/>
      <c r="B4" s="5"/>
      <c r="C4" s="2" t="s">
        <v>26</v>
      </c>
      <c r="D4" s="6" t="s">
        <v>1</v>
      </c>
      <c r="E4" s="7" t="s">
        <v>2</v>
      </c>
      <c r="F4" s="7" t="s">
        <v>3</v>
      </c>
      <c r="G4" s="6" t="s">
        <v>4</v>
      </c>
    </row>
    <row r="5" spans="1:9" x14ac:dyDescent="0.2">
      <c r="A5" s="8" t="s">
        <v>5</v>
      </c>
      <c r="B5" s="9"/>
      <c r="C5" s="10" t="str">
        <f>CONCATENATE("Experiencia Profesional (máximo ",F5," puntos)")</f>
        <v>Experiencia Profesional (máximo 10 puntos)</v>
      </c>
      <c r="D5" s="11"/>
      <c r="E5" s="12"/>
      <c r="F5" s="12">
        <v>10</v>
      </c>
      <c r="G5" s="13" t="str">
        <f>IFERROR(G6+#REF!+G11+#REF!+#REF!,"")</f>
        <v/>
      </c>
    </row>
    <row r="6" spans="1:9" s="71" customFormat="1" ht="12" x14ac:dyDescent="0.2">
      <c r="A6" s="65">
        <v>1</v>
      </c>
      <c r="B6" s="66"/>
      <c r="C6" s="67" t="s">
        <v>18</v>
      </c>
      <c r="D6" s="68"/>
      <c r="E6" s="69"/>
      <c r="F6" s="69"/>
      <c r="G6" s="70"/>
    </row>
    <row r="7" spans="1:9" s="71" customFormat="1" ht="12" x14ac:dyDescent="0.2">
      <c r="A7" s="72"/>
      <c r="B7" s="73"/>
      <c r="C7" s="74" t="s">
        <v>20</v>
      </c>
      <c r="D7" s="75">
        <v>0</v>
      </c>
      <c r="E7" s="76">
        <v>0.4</v>
      </c>
      <c r="F7" s="69">
        <v>5</v>
      </c>
      <c r="G7" s="70">
        <f>MIN(5,D7*E7)</f>
        <v>0</v>
      </c>
      <c r="I7" s="77"/>
    </row>
    <row r="8" spans="1:9" s="71" customFormat="1" ht="12" x14ac:dyDescent="0.2">
      <c r="A8" s="72">
        <v>2</v>
      </c>
      <c r="B8" s="78"/>
      <c r="C8" s="67" t="s">
        <v>17</v>
      </c>
      <c r="D8" s="79"/>
      <c r="E8" s="80"/>
      <c r="F8" s="81"/>
      <c r="G8" s="70"/>
      <c r="I8" s="77"/>
    </row>
    <row r="9" spans="1:9" s="71" customFormat="1" ht="12" x14ac:dyDescent="0.2">
      <c r="A9" s="72"/>
      <c r="B9" s="73"/>
      <c r="C9" s="74" t="s">
        <v>21</v>
      </c>
      <c r="D9" s="75">
        <v>0</v>
      </c>
      <c r="E9" s="76">
        <v>0.4</v>
      </c>
      <c r="F9" s="69">
        <v>5</v>
      </c>
      <c r="G9" s="70">
        <f>MIN(5,D9*E9)</f>
        <v>0</v>
      </c>
    </row>
    <row r="10" spans="1:9" s="71" customFormat="1" ht="12" x14ac:dyDescent="0.2">
      <c r="A10" s="65">
        <v>3</v>
      </c>
      <c r="B10" s="66"/>
      <c r="C10" s="67" t="s">
        <v>19</v>
      </c>
      <c r="D10" s="68"/>
      <c r="E10" s="69"/>
      <c r="F10" s="69"/>
      <c r="G10" s="70"/>
    </row>
    <row r="11" spans="1:9" s="71" customFormat="1" ht="12" x14ac:dyDescent="0.2">
      <c r="A11" s="72"/>
      <c r="B11" s="73"/>
      <c r="C11" s="74" t="s">
        <v>22</v>
      </c>
      <c r="D11" s="75">
        <v>0</v>
      </c>
      <c r="E11" s="69">
        <v>0.3</v>
      </c>
      <c r="F11" s="69">
        <v>5</v>
      </c>
      <c r="G11" s="70">
        <f>MIN(5,D11*E11)</f>
        <v>0</v>
      </c>
    </row>
    <row r="12" spans="1:9" ht="6.75" customHeight="1" x14ac:dyDescent="0.2">
      <c r="A12" s="14"/>
      <c r="B12" s="15"/>
      <c r="C12" s="16"/>
      <c r="D12" s="17"/>
      <c r="E12" s="18"/>
      <c r="F12" s="18"/>
      <c r="G12" s="19"/>
    </row>
    <row r="13" spans="1:9" x14ac:dyDescent="0.2">
      <c r="A13" s="20" t="str">
        <f>CONCATENATE("Puntuación total por experiencia profesional: ",ROUND(100*G13/F13,1),"%")</f>
        <v>Puntuación total por experiencia profesional: 0%</v>
      </c>
      <c r="B13" s="21"/>
      <c r="C13" s="22"/>
      <c r="D13" s="23"/>
      <c r="E13" s="24"/>
      <c r="F13" s="24">
        <v>10</v>
      </c>
      <c r="G13" s="25">
        <f>MIN(10, G7+G9+G11)</f>
        <v>0</v>
      </c>
    </row>
    <row r="14" spans="1:9" ht="9.75" customHeight="1" x14ac:dyDescent="0.2">
      <c r="A14" s="5"/>
      <c r="B14" s="5"/>
      <c r="D14" s="26"/>
      <c r="E14" s="27"/>
      <c r="F14" s="27"/>
      <c r="G14" s="28"/>
    </row>
    <row r="15" spans="1:9" x14ac:dyDescent="0.2">
      <c r="A15" s="29" t="s">
        <v>6</v>
      </c>
      <c r="B15" s="30"/>
      <c r="C15" s="31" t="str">
        <f>CONCATENATE("Formación (máximo ",F15," puntos)")</f>
        <v>Formación (máximo 8 puntos)</v>
      </c>
      <c r="D15" s="32"/>
      <c r="E15" s="33"/>
      <c r="F15" s="33">
        <v>8</v>
      </c>
      <c r="G15" s="34"/>
    </row>
    <row r="16" spans="1:9" s="71" customFormat="1" ht="12" x14ac:dyDescent="0.2">
      <c r="A16" s="82">
        <v>4</v>
      </c>
      <c r="B16" s="83"/>
      <c r="C16" s="84" t="s">
        <v>12</v>
      </c>
      <c r="D16" s="85">
        <v>0</v>
      </c>
      <c r="E16" s="86">
        <v>5</v>
      </c>
      <c r="F16" s="86">
        <v>5</v>
      </c>
      <c r="G16" s="87">
        <f>MIN(5,D16*E16)</f>
        <v>0</v>
      </c>
    </row>
    <row r="17" spans="1:7" s="71" customFormat="1" ht="12" x14ac:dyDescent="0.2">
      <c r="A17" s="82">
        <v>5</v>
      </c>
      <c r="B17" s="83"/>
      <c r="C17" s="84" t="s">
        <v>13</v>
      </c>
      <c r="D17" s="85">
        <v>0</v>
      </c>
      <c r="E17" s="86">
        <v>2</v>
      </c>
      <c r="F17" s="86">
        <v>2</v>
      </c>
      <c r="G17" s="87">
        <f>MIN(2,D17*E17)</f>
        <v>0</v>
      </c>
    </row>
    <row r="18" spans="1:7" s="71" customFormat="1" ht="40.5" customHeight="1" x14ac:dyDescent="0.2">
      <c r="A18" s="98">
        <v>6</v>
      </c>
      <c r="B18" s="83"/>
      <c r="C18" s="84" t="s">
        <v>23</v>
      </c>
      <c r="D18" s="85">
        <v>0</v>
      </c>
      <c r="E18" s="88">
        <v>0.25</v>
      </c>
      <c r="F18" s="86">
        <v>1</v>
      </c>
      <c r="G18" s="87">
        <f>MIN(1,D18*E18)</f>
        <v>0</v>
      </c>
    </row>
    <row r="19" spans="1:7" s="71" customFormat="1" ht="12" x14ac:dyDescent="0.2">
      <c r="A19" s="82">
        <v>7</v>
      </c>
      <c r="B19" s="83"/>
      <c r="C19" s="84" t="s">
        <v>24</v>
      </c>
      <c r="D19" s="85">
        <v>0</v>
      </c>
      <c r="E19" s="86">
        <v>0.25</v>
      </c>
      <c r="F19" s="86">
        <v>0.5</v>
      </c>
      <c r="G19" s="87">
        <f>MIN(0.5,D19*E19)</f>
        <v>0</v>
      </c>
    </row>
    <row r="20" spans="1:7" s="71" customFormat="1" ht="12" x14ac:dyDescent="0.2">
      <c r="A20" s="82">
        <v>8</v>
      </c>
      <c r="B20" s="83"/>
      <c r="C20" s="89" t="s">
        <v>14</v>
      </c>
      <c r="D20" s="85">
        <v>0</v>
      </c>
      <c r="E20" s="86">
        <v>0.25</v>
      </c>
      <c r="F20" s="86">
        <v>0.5</v>
      </c>
      <c r="G20" s="87">
        <f>MIN(0.5,D20*E20)</f>
        <v>0</v>
      </c>
    </row>
    <row r="21" spans="1:7" ht="6.75" customHeight="1" x14ac:dyDescent="0.2">
      <c r="A21" s="35"/>
      <c r="B21" s="36"/>
      <c r="C21" s="37"/>
      <c r="D21" s="40"/>
      <c r="E21" s="38"/>
      <c r="F21" s="38"/>
      <c r="G21" s="39"/>
    </row>
    <row r="22" spans="1:7" x14ac:dyDescent="0.2">
      <c r="A22" s="41" t="str">
        <f>CONCATENATE("Puntuación total por Formación: ",ROUND(100*G22/F22,1),"%")</f>
        <v>Puntuación total por Formación: 0%</v>
      </c>
      <c r="B22" s="42"/>
      <c r="C22" s="43"/>
      <c r="D22" s="44"/>
      <c r="E22" s="45"/>
      <c r="F22" s="45">
        <v>8</v>
      </c>
      <c r="G22" s="46">
        <f>MIN(8,G16+G17+G18+G19+G20)</f>
        <v>0</v>
      </c>
    </row>
    <row r="23" spans="1:7" ht="10.5" customHeight="1" x14ac:dyDescent="0.2">
      <c r="A23" s="5"/>
      <c r="B23" s="5"/>
      <c r="D23" s="26"/>
      <c r="E23" s="27"/>
      <c r="F23" s="27"/>
      <c r="G23" s="28"/>
    </row>
    <row r="24" spans="1:7" x14ac:dyDescent="0.2">
      <c r="A24" s="47" t="s">
        <v>7</v>
      </c>
      <c r="B24" s="48"/>
      <c r="C24" s="49" t="str">
        <f>CONCATENATE("Expediente Académico (máximo ",F24," puntos)")</f>
        <v>Expediente Académico (máximo 2 puntos)</v>
      </c>
      <c r="D24" s="50"/>
      <c r="E24" s="51"/>
      <c r="F24" s="51">
        <v>2</v>
      </c>
      <c r="G24" s="52"/>
    </row>
    <row r="25" spans="1:7" s="71" customFormat="1" ht="12" x14ac:dyDescent="0.2">
      <c r="A25" s="90">
        <v>9</v>
      </c>
      <c r="B25" s="91"/>
      <c r="C25" s="92" t="s">
        <v>15</v>
      </c>
      <c r="D25" s="93">
        <v>0</v>
      </c>
      <c r="E25" s="94">
        <v>0.1</v>
      </c>
      <c r="F25" s="94">
        <v>1</v>
      </c>
      <c r="G25" s="95">
        <f>MIN(1,D25*E25)</f>
        <v>0</v>
      </c>
    </row>
    <row r="26" spans="1:7" s="71" customFormat="1" ht="12" x14ac:dyDescent="0.2">
      <c r="A26" s="90">
        <v>10</v>
      </c>
      <c r="B26" s="91"/>
      <c r="C26" s="96" t="s">
        <v>16</v>
      </c>
      <c r="D26" s="93">
        <v>0</v>
      </c>
      <c r="E26" s="94">
        <v>0.2</v>
      </c>
      <c r="F26" s="94">
        <v>1</v>
      </c>
      <c r="G26" s="95">
        <f t="shared" ref="G26:G28" si="0">MIN(1,D26*E26)</f>
        <v>0</v>
      </c>
    </row>
    <row r="27" spans="1:7" s="71" customFormat="1" ht="24" x14ac:dyDescent="0.2">
      <c r="A27" s="99">
        <v>11</v>
      </c>
      <c r="B27" s="91"/>
      <c r="C27" s="96" t="s">
        <v>25</v>
      </c>
      <c r="D27" s="93">
        <v>0</v>
      </c>
      <c r="E27" s="97">
        <v>0.5</v>
      </c>
      <c r="F27" s="94">
        <v>0.5</v>
      </c>
      <c r="G27" s="95">
        <f>MIN(0.5,D27*E27)</f>
        <v>0</v>
      </c>
    </row>
    <row r="28" spans="1:7" s="71" customFormat="1" ht="12" x14ac:dyDescent="0.2">
      <c r="A28" s="90">
        <v>12</v>
      </c>
      <c r="B28" s="91"/>
      <c r="C28" s="96" t="s">
        <v>11</v>
      </c>
      <c r="D28" s="93">
        <v>0</v>
      </c>
      <c r="E28" s="94">
        <v>0.1</v>
      </c>
      <c r="F28" s="94">
        <v>1</v>
      </c>
      <c r="G28" s="95">
        <f t="shared" si="0"/>
        <v>0</v>
      </c>
    </row>
    <row r="29" spans="1:7" ht="8.25" customHeight="1" x14ac:dyDescent="0.2">
      <c r="A29" s="53"/>
      <c r="B29" s="54"/>
      <c r="C29" s="54"/>
      <c r="D29" s="54"/>
      <c r="E29" s="55"/>
      <c r="F29" s="55"/>
      <c r="G29" s="56"/>
    </row>
    <row r="30" spans="1:7" x14ac:dyDescent="0.2">
      <c r="A30" s="57" t="str">
        <f>CONCATENATE("Puntuación total por Expediente Académico: ",ROUND(100*G30/F30,1),"%")</f>
        <v>Puntuación total por Expediente Académico: 0%</v>
      </c>
      <c r="B30" s="58"/>
      <c r="C30" s="59"/>
      <c r="D30" s="60"/>
      <c r="E30" s="61"/>
      <c r="F30" s="61">
        <v>2</v>
      </c>
      <c r="G30" s="62">
        <f>MIN(2,G25,G26,G27,G28)</f>
        <v>0</v>
      </c>
    </row>
    <row r="31" spans="1:7" x14ac:dyDescent="0.2">
      <c r="G31" s="63"/>
    </row>
    <row r="32" spans="1:7" x14ac:dyDescent="0.2">
      <c r="C32" s="64" t="str">
        <f>CONCATENATE("PUNTUACIÓN FINAL (0-",SUM(F24+F15+F5),")")</f>
        <v>PUNTUACIÓN FINAL (0-20)</v>
      </c>
      <c r="D32" s="100">
        <f>G30+G22+G13</f>
        <v>0</v>
      </c>
      <c r="E32" s="100"/>
      <c r="F32" s="100"/>
      <c r="G32" s="100"/>
    </row>
    <row r="33" spans="3:7" x14ac:dyDescent="0.2">
      <c r="C33" s="64" t="s">
        <v>8</v>
      </c>
      <c r="D33" s="101">
        <f>D32/(SUM(F24+F15+F5))</f>
        <v>0</v>
      </c>
      <c r="E33" s="101"/>
      <c r="F33" s="101"/>
      <c r="G33" s="101"/>
    </row>
    <row r="34" spans="3:7" x14ac:dyDescent="0.2">
      <c r="G34" s="63"/>
    </row>
    <row r="35" spans="3:7" x14ac:dyDescent="0.2">
      <c r="G35" s="63"/>
    </row>
    <row r="36" spans="3:7" x14ac:dyDescent="0.2">
      <c r="G36" s="63"/>
    </row>
    <row r="37" spans="3:7" x14ac:dyDescent="0.2">
      <c r="G37" s="63"/>
    </row>
    <row r="38" spans="3:7" x14ac:dyDescent="0.2">
      <c r="G38" s="63"/>
    </row>
    <row r="39" spans="3:7" x14ac:dyDescent="0.2">
      <c r="G39" s="63"/>
    </row>
  </sheetData>
  <mergeCells count="2">
    <mergeCell ref="D32:G32"/>
    <mergeCell ref="D33:G33"/>
  </mergeCells>
  <conditionalFormatting sqref="A22:C22 A30:C30 A13:C13">
    <cfRule type="expression" priority="1">
      <formula>$G$13/$F$13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ignoredErrors>
    <ignoredError sqref="G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Baremo</vt:lpstr>
      <vt:lpstr>Baremo!Área_de_impresión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</dc:creator>
  <cp:lastModifiedBy>Maite Salazar Laplace</cp:lastModifiedBy>
  <dcterms:created xsi:type="dcterms:W3CDTF">2011-04-20T11:49:37Z</dcterms:created>
  <dcterms:modified xsi:type="dcterms:W3CDTF">2025-08-22T13:53:07Z</dcterms:modified>
</cp:coreProperties>
</file>