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N:\PLAZAS\PLAZAS 2025\CONVOCATORIA PÚBLICA\1_RESPONSABLE DE INFRAESTRUCTURA_OPE2025\"/>
    </mc:Choice>
  </mc:AlternateContent>
  <xr:revisionPtr revIDLastSave="0" documentId="13_ncr:1_{A2F3BE03-5394-470E-8725-B1FBC77163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remo" sheetId="1" r:id="rId1"/>
  </sheets>
  <definedNames>
    <definedName name="_xlnm.Print_Area" localSheetId="0">Baremo!$A$2:$G$34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G30" i="1"/>
  <c r="A30" i="1" s="1"/>
  <c r="G28" i="1"/>
  <c r="G27" i="1"/>
  <c r="G26" i="1"/>
  <c r="G25" i="1"/>
  <c r="C24" i="1"/>
  <c r="G20" i="1"/>
  <c r="G22" i="1" s="1"/>
  <c r="G19" i="1"/>
  <c r="G18" i="1"/>
  <c r="G17" i="1"/>
  <c r="G16" i="1"/>
  <c r="C15" i="1"/>
  <c r="G11" i="1"/>
  <c r="G9" i="1"/>
  <c r="G7" i="1"/>
  <c r="C5" i="1"/>
  <c r="G13" i="1" l="1"/>
  <c r="D32" i="1" s="1"/>
  <c r="D33" i="1" s="1"/>
  <c r="G5" i="1"/>
  <c r="G15" i="1"/>
  <c r="A22" i="1"/>
  <c r="G24" i="1"/>
  <c r="A13" i="1" l="1"/>
</calcChain>
</file>

<file path=xl/sharedStrings.xml><?xml version="1.0" encoding="utf-8"?>
<sst xmlns="http://schemas.openxmlformats.org/spreadsheetml/2006/main" count="27" uniqueCount="27">
  <si>
    <t>MODELO DE AUTOBAREMACIÓN DE MÉRITOS</t>
  </si>
  <si>
    <t>Nombre</t>
  </si>
  <si>
    <t>DNI</t>
  </si>
  <si>
    <t>RESPONSABLE DE INFRAESTRUCTURAS                                                                                                                              GRUPO 2 BANDA 1 NIVEL 2</t>
  </si>
  <si>
    <t>Mérito</t>
  </si>
  <si>
    <t>Puntos por unidad</t>
  </si>
  <si>
    <t>Máxima puntuación</t>
  </si>
  <si>
    <t xml:space="preserve">Total Puntos </t>
  </si>
  <si>
    <t>BLOQUE I</t>
  </si>
  <si>
    <t>Experiencia laboral en la Autoridad Portuaria de SC de Tenerife</t>
  </si>
  <si>
    <t>Experiencia profesional como Ingeniero/a en obra</t>
  </si>
  <si>
    <t>Meses de experiencia como Ingeniero/a en proyectos y obras de infraestructura</t>
  </si>
  <si>
    <t>Experiencia o Prácticas profesionales en metodología BIM</t>
  </si>
  <si>
    <t>Meses de experiencia profesional en metodología BIM (gestión, modelado o coordinación)</t>
  </si>
  <si>
    <t>BLOQUE II</t>
  </si>
  <si>
    <t>Máster oficial en metodología BIM o gestión digital de proyectos (≥60 ECTS)</t>
  </si>
  <si>
    <t>Titulación universitaria en Ingeniería Civil, Caminos, Industrial o equivalente</t>
  </si>
  <si>
    <t>BLOQUE III</t>
  </si>
  <si>
    <t>Nº de Sobresalientes o MH durante la formación de grado o postgrado</t>
  </si>
  <si>
    <t>Meses de beca en actividades vinculadas a disciplinas afines</t>
  </si>
  <si>
    <t>Nº de comunicaciones presentadas a Congresos Nacionales o Internacionales</t>
  </si>
  <si>
    <t>PORCENTAJE SOBRE MÁXIMA PUNTUACIÓN</t>
  </si>
  <si>
    <t>Meses de experiencia en la Autoridad Portuaria en funciones relacionadas</t>
  </si>
  <si>
    <t>Nº de publicaciones en revistas técnicas especializadas</t>
  </si>
  <si>
    <t>Formación especializada en BIM (≥20 horas acumuladas)</t>
  </si>
  <si>
    <t>Cursos de formación en software técnico: BIM (Revit, ArchiCAD), GIS, AutoCAD u otros (&gt;20h)</t>
  </si>
  <si>
    <t>Cursos de formación complementaria relacionada con la plaza (&gt;20 horas)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</si>
</sst>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b/>
      <sz val="10"/>
      <color rgb="FFC00000"/>
      <name val="Calibri"/>
      <family val="2"/>
      <scheme val="minor"/>
    </font>
    <font>
      <i/>
      <sz val="8"/>
      <color theme="4" tint="-0.249977111117893"/>
      <name val="Calibri"/>
      <family val="2"/>
      <scheme val="minor"/>
    </font>
    <font>
      <b/>
      <i/>
      <sz val="8"/>
      <color theme="4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5" tint="0.79995117038483843"/>
        <bgColor indexed="65"/>
      </patternFill>
    </fill>
  </fills>
  <borders count="13">
    <border>
      <left/>
      <right/>
      <top/>
      <bottom/>
      <diagonal/>
    </border>
    <border>
      <left/>
      <right style="thin">
        <color theme="0" tint="-0.49995422223578601"/>
      </right>
      <top/>
      <bottom/>
      <diagonal/>
    </border>
    <border>
      <left style="thin">
        <color theme="0" tint="-0.49995422223578601"/>
      </left>
      <right/>
      <top style="thin">
        <color theme="0" tint="-0.49995422223578601"/>
      </top>
      <bottom style="thin">
        <color auto="1"/>
      </bottom>
      <diagonal/>
    </border>
    <border>
      <left/>
      <right/>
      <top style="thin">
        <color theme="0" tint="-0.49995422223578601"/>
      </top>
      <bottom style="thin">
        <color auto="1"/>
      </bottom>
      <diagonal/>
    </border>
    <border>
      <left/>
      <right style="thin">
        <color theme="0" tint="-0.49995422223578601"/>
      </right>
      <top style="thin">
        <color theme="0" tint="-0.49995422223578601"/>
      </top>
      <bottom style="thin">
        <color auto="1"/>
      </bottom>
      <diagonal/>
    </border>
    <border>
      <left style="thin">
        <color theme="0" tint="-0.49995422223578601"/>
      </left>
      <right/>
      <top/>
      <bottom/>
      <diagonal/>
    </border>
    <border>
      <left style="thin">
        <color theme="0" tint="-0.49995422223578601"/>
      </left>
      <right style="thin">
        <color theme="0" tint="-0.49995422223578601"/>
      </right>
      <top style="thin">
        <color theme="0" tint="-0.49995422223578601"/>
      </top>
      <bottom style="thin">
        <color theme="0" tint="-0.49995422223578601"/>
      </bottom>
      <diagonal/>
    </border>
    <border>
      <left style="thin">
        <color theme="0" tint="-0.49995422223578601"/>
      </left>
      <right/>
      <top style="thin">
        <color theme="0" tint="-0.49995422223578601"/>
      </top>
      <bottom style="thin">
        <color theme="0" tint="-0.49995422223578601"/>
      </bottom>
      <diagonal/>
    </border>
    <border>
      <left/>
      <right/>
      <top style="thin">
        <color theme="0" tint="-0.49995422223578601"/>
      </top>
      <bottom style="thin">
        <color theme="0" tint="-0.49995422223578601"/>
      </bottom>
      <diagonal/>
    </border>
    <border>
      <left/>
      <right style="thin">
        <color theme="0" tint="-0.49995422223578601"/>
      </right>
      <top style="thin">
        <color theme="0" tint="-0.49995422223578601"/>
      </top>
      <bottom style="thin">
        <color theme="0" tint="-0.499954222235786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/>
  </cellStyleXfs>
  <cellXfs count="9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2" fillId="2" borderId="3" xfId="0" applyFont="1" applyFill="1" applyBorder="1"/>
    <xf numFmtId="0" fontId="3" fillId="2" borderId="3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 vertical="center"/>
    </xf>
    <xf numFmtId="0" fontId="3" fillId="3" borderId="5" xfId="0" applyFont="1" applyFill="1" applyBorder="1"/>
    <xf numFmtId="0" fontId="3" fillId="3" borderId="0" xfId="0" applyFont="1" applyFill="1"/>
    <xf numFmtId="0" fontId="2" fillId="3" borderId="0" xfId="0" applyFont="1" applyFill="1"/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3" fillId="3" borderId="0" xfId="0" applyFont="1" applyFill="1" applyAlignment="1">
      <alignment horizontal="left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/>
    <xf numFmtId="0" fontId="3" fillId="3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4" borderId="2" xfId="0" applyFont="1" applyFill="1" applyBorder="1" applyAlignment="1">
      <alignment horizontal="right"/>
    </xf>
    <xf numFmtId="0" fontId="3" fillId="4" borderId="3" xfId="0" applyFont="1" applyFill="1" applyBorder="1" applyAlignment="1">
      <alignment horizontal="right"/>
    </xf>
    <xf numFmtId="0" fontId="2" fillId="4" borderId="3" xfId="0" applyFont="1" applyFill="1" applyBorder="1"/>
    <xf numFmtId="0" fontId="3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right" vertical="center"/>
    </xf>
    <xf numFmtId="0" fontId="3" fillId="5" borderId="5" xfId="0" applyFont="1" applyFill="1" applyBorder="1" applyAlignment="1">
      <alignment horizontal="right" vertical="top"/>
    </xf>
    <xf numFmtId="0" fontId="3" fillId="5" borderId="0" xfId="0" applyFont="1" applyFill="1" applyAlignment="1">
      <alignment horizontal="right" vertical="top"/>
    </xf>
    <xf numFmtId="0" fontId="3" fillId="5" borderId="0" xfId="0" applyFont="1" applyFill="1" applyAlignment="1">
      <alignment vertical="center"/>
    </xf>
    <xf numFmtId="0" fontId="3" fillId="5" borderId="6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right" vertical="center"/>
    </xf>
    <xf numFmtId="0" fontId="3" fillId="5" borderId="0" xfId="0" applyFont="1" applyFill="1" applyAlignment="1">
      <alignment vertical="center" wrapText="1"/>
    </xf>
    <xf numFmtId="0" fontId="3" fillId="5" borderId="0" xfId="0" applyFont="1" applyFill="1" applyAlignment="1">
      <alignment horizontal="center" vertical="center"/>
    </xf>
    <xf numFmtId="0" fontId="3" fillId="5" borderId="7" xfId="0" applyFont="1" applyFill="1" applyBorder="1" applyAlignment="1">
      <alignment horizontal="left"/>
    </xf>
    <xf numFmtId="0" fontId="3" fillId="5" borderId="8" xfId="0" applyFont="1" applyFill="1" applyBorder="1" applyAlignment="1">
      <alignment horizontal="left"/>
    </xf>
    <xf numFmtId="0" fontId="3" fillId="5" borderId="8" xfId="0" applyFont="1" applyFill="1" applyBorder="1"/>
    <xf numFmtId="0" fontId="3" fillId="5" borderId="8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right" vertical="center"/>
    </xf>
    <xf numFmtId="0" fontId="3" fillId="6" borderId="2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right"/>
    </xf>
    <xf numFmtId="0" fontId="2" fillId="6" borderId="3" xfId="0" applyFont="1" applyFill="1" applyBorder="1"/>
    <xf numFmtId="0" fontId="3" fillId="6" borderId="3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right" vertical="center"/>
    </xf>
    <xf numFmtId="0" fontId="3" fillId="7" borderId="5" xfId="0" applyFont="1" applyFill="1" applyBorder="1" applyAlignment="1">
      <alignment horizontal="right" vertical="top"/>
    </xf>
    <xf numFmtId="0" fontId="3" fillId="7" borderId="0" xfId="0" applyFont="1" applyFill="1" applyAlignment="1">
      <alignment horizontal="right" vertical="top"/>
    </xf>
    <xf numFmtId="0" fontId="3" fillId="7" borderId="0" xfId="0" applyFont="1" applyFill="1" applyAlignment="1">
      <alignment vertical="center"/>
    </xf>
    <xf numFmtId="0" fontId="3" fillId="7" borderId="6" xfId="0" applyFont="1" applyFill="1" applyBorder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5" fillId="7" borderId="1" xfId="0" applyFont="1" applyFill="1" applyBorder="1" applyAlignment="1">
      <alignment horizontal="right" vertical="center"/>
    </xf>
    <xf numFmtId="0" fontId="3" fillId="7" borderId="0" xfId="0" applyFont="1" applyFill="1" applyAlignment="1">
      <alignment vertical="center" wrapText="1"/>
    </xf>
    <xf numFmtId="0" fontId="3" fillId="7" borderId="5" xfId="0" applyFont="1" applyFill="1" applyBorder="1"/>
    <xf numFmtId="0" fontId="3" fillId="7" borderId="0" xfId="0" applyFont="1" applyFill="1"/>
    <xf numFmtId="0" fontId="6" fillId="7" borderId="0" xfId="0" applyFont="1" applyFill="1" applyAlignment="1">
      <alignment horizontal="center"/>
    </xf>
    <xf numFmtId="0" fontId="5" fillId="7" borderId="1" xfId="0" applyFont="1" applyFill="1" applyBorder="1"/>
    <xf numFmtId="0" fontId="3" fillId="7" borderId="7" xfId="0" applyFont="1" applyFill="1" applyBorder="1" applyAlignment="1">
      <alignment horizontal="left"/>
    </xf>
    <xf numFmtId="0" fontId="3" fillId="7" borderId="8" xfId="0" applyFont="1" applyFill="1" applyBorder="1" applyAlignment="1">
      <alignment horizontal="left"/>
    </xf>
    <xf numFmtId="0" fontId="3" fillId="7" borderId="8" xfId="0" applyFont="1" applyFill="1" applyBorder="1"/>
    <xf numFmtId="0" fontId="3" fillId="7" borderId="8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right" vertical="center"/>
    </xf>
    <xf numFmtId="0" fontId="5" fillId="0" borderId="0" xfId="0" applyFont="1"/>
    <xf numFmtId="0" fontId="2" fillId="0" borderId="10" xfId="0" applyFont="1" applyBorder="1" applyAlignment="1">
      <alignment horizontal="right"/>
    </xf>
    <xf numFmtId="164" fontId="6" fillId="3" borderId="0" xfId="0" applyNumberFormat="1" applyFont="1" applyFill="1" applyAlignment="1">
      <alignment horizontal="center" vertical="center"/>
    </xf>
    <xf numFmtId="14" fontId="3" fillId="0" borderId="0" xfId="0" applyNumberFormat="1" applyFont="1"/>
    <xf numFmtId="0" fontId="2" fillId="3" borderId="5" xfId="0" applyFont="1" applyFill="1" applyBorder="1" applyAlignment="1">
      <alignment horizontal="right"/>
    </xf>
    <xf numFmtId="0" fontId="2" fillId="3" borderId="0" xfId="0" applyFont="1" applyFill="1" applyAlignment="1">
      <alignment horizontal="right"/>
    </xf>
    <xf numFmtId="0" fontId="2" fillId="3" borderId="0" xfId="0" applyFont="1" applyFill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2" fontId="3" fillId="0" borderId="0" xfId="0" applyNumberFormat="1" applyFont="1"/>
    <xf numFmtId="0" fontId="3" fillId="0" borderId="0" xfId="0" applyFont="1" applyAlignment="1">
      <alignment textRotation="90" wrapText="1"/>
    </xf>
    <xf numFmtId="0" fontId="4" fillId="0" borderId="0" xfId="0" applyFont="1" applyAlignment="1">
      <alignment textRotation="90" wrapText="1"/>
    </xf>
    <xf numFmtId="10" fontId="3" fillId="0" borderId="10" xfId="1" applyNumberFormat="1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3" fillId="0" borderId="10" xfId="0" applyFont="1" applyBorder="1" applyAlignment="1">
      <alignment horizontal="center"/>
    </xf>
  </cellXfs>
  <cellStyles count="2">
    <cellStyle name="Normal" xfId="0" builtinId="0"/>
    <cellStyle name="Porcentaje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 2007 - 2010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9"/>
  <sheetViews>
    <sheetView tabSelected="1" workbookViewId="0">
      <selection activeCell="D33" sqref="A1:G33"/>
    </sheetView>
  </sheetViews>
  <sheetFormatPr baseColWidth="10" defaultColWidth="10.85546875" defaultRowHeight="12.75" x14ac:dyDescent="0.2"/>
  <cols>
    <col min="1" max="1" width="8.85546875" style="2" customWidth="1"/>
    <col min="2" max="2" width="1.28515625" style="2" customWidth="1"/>
    <col min="3" max="3" width="72.7109375" style="2" customWidth="1"/>
    <col min="4" max="4" width="4.85546875" style="2" customWidth="1"/>
    <col min="5" max="6" width="4.85546875" style="3" customWidth="1"/>
    <col min="7" max="7" width="4.85546875" style="2" customWidth="1"/>
    <col min="8" max="8" width="10.85546875" style="2" customWidth="1"/>
    <col min="9" max="16384" width="10.85546875" style="2"/>
  </cols>
  <sheetData>
    <row r="1" spans="1:9" x14ac:dyDescent="0.2">
      <c r="C1" s="5" t="s">
        <v>0</v>
      </c>
    </row>
    <row r="2" spans="1:9" x14ac:dyDescent="0.2">
      <c r="A2" s="1" t="s">
        <v>1</v>
      </c>
    </row>
    <row r="3" spans="1:9" x14ac:dyDescent="0.2">
      <c r="A3" s="1" t="s">
        <v>2</v>
      </c>
    </row>
    <row r="4" spans="1:9" ht="90" customHeight="1" x14ac:dyDescent="0.2">
      <c r="A4" s="4"/>
      <c r="B4" s="4"/>
      <c r="C4" s="5" t="s">
        <v>3</v>
      </c>
      <c r="D4" s="84" t="s">
        <v>4</v>
      </c>
      <c r="E4" s="85" t="s">
        <v>5</v>
      </c>
      <c r="F4" s="85" t="s">
        <v>6</v>
      </c>
      <c r="G4" s="84" t="s">
        <v>7</v>
      </c>
    </row>
    <row r="5" spans="1:9" x14ac:dyDescent="0.2">
      <c r="A5" s="6" t="s">
        <v>8</v>
      </c>
      <c r="B5" s="7"/>
      <c r="C5" s="8" t="str">
        <f>CONCATENATE("Experiencia Profesional (máximo ",F5," puntos)")</f>
        <v>Experiencia Profesional (máximo 10 puntos)</v>
      </c>
      <c r="D5" s="9"/>
      <c r="E5" s="10"/>
      <c r="F5" s="10">
        <v>10</v>
      </c>
      <c r="G5" s="11">
        <f>IF(COUNT(G7,G9,G11)=0,"",MIN(F5,SUM(G7,G9,G11)))</f>
        <v>0</v>
      </c>
    </row>
    <row r="6" spans="1:9" x14ac:dyDescent="0.2">
      <c r="A6" s="12">
        <v>1</v>
      </c>
      <c r="B6" s="13"/>
      <c r="C6" s="14" t="s">
        <v>9</v>
      </c>
      <c r="D6" s="15"/>
      <c r="E6" s="16"/>
      <c r="F6" s="16"/>
      <c r="G6" s="17"/>
    </row>
    <row r="7" spans="1:9" x14ac:dyDescent="0.2">
      <c r="A7" s="12"/>
      <c r="B7" s="13"/>
      <c r="C7" s="20" t="s">
        <v>22</v>
      </c>
      <c r="D7" s="21">
        <v>0</v>
      </c>
      <c r="E7" s="76">
        <v>0.2</v>
      </c>
      <c r="F7" s="16">
        <v>5</v>
      </c>
      <c r="G7" s="17">
        <f>IF(D7&lt;&gt;"",MIN(F7,E7*D7),"")</f>
        <v>0</v>
      </c>
    </row>
    <row r="8" spans="1:9" x14ac:dyDescent="0.2">
      <c r="A8" s="12">
        <v>2</v>
      </c>
      <c r="B8" s="13"/>
      <c r="C8" s="14" t="s">
        <v>10</v>
      </c>
      <c r="D8" s="15"/>
      <c r="E8" s="16"/>
      <c r="F8" s="16"/>
      <c r="G8" s="17"/>
    </row>
    <row r="9" spans="1:9" x14ac:dyDescent="0.2">
      <c r="A9" s="18"/>
      <c r="B9" s="19"/>
      <c r="C9" s="20" t="s">
        <v>11</v>
      </c>
      <c r="D9" s="21">
        <v>0</v>
      </c>
      <c r="E9" s="76">
        <v>0.4</v>
      </c>
      <c r="F9" s="16">
        <v>10</v>
      </c>
      <c r="G9" s="17">
        <f>IF(D9&lt;&gt;"",MIN(F9,E9*D9),"")</f>
        <v>0</v>
      </c>
      <c r="I9" s="83"/>
    </row>
    <row r="10" spans="1:9" x14ac:dyDescent="0.2">
      <c r="A10" s="78">
        <v>3</v>
      </c>
      <c r="B10" s="79"/>
      <c r="C10" s="14" t="s">
        <v>12</v>
      </c>
      <c r="D10" s="80"/>
      <c r="E10" s="81"/>
      <c r="F10" s="82"/>
      <c r="G10" s="17"/>
      <c r="I10" s="77"/>
    </row>
    <row r="11" spans="1:9" x14ac:dyDescent="0.2">
      <c r="A11" s="18"/>
      <c r="B11" s="19"/>
      <c r="C11" s="20" t="s">
        <v>13</v>
      </c>
      <c r="D11" s="21">
        <v>0</v>
      </c>
      <c r="E11" s="76">
        <v>0.5</v>
      </c>
      <c r="F11" s="16">
        <v>10</v>
      </c>
      <c r="G11" s="17">
        <f>IF(D11&lt;&gt;"",MIN(F11,E11*D11),"")</f>
        <v>0</v>
      </c>
    </row>
    <row r="12" spans="1:9" ht="6.75" customHeight="1" x14ac:dyDescent="0.2">
      <c r="A12" s="12"/>
      <c r="B12" s="13"/>
      <c r="C12" s="14"/>
      <c r="D12" s="15"/>
      <c r="E12" s="16"/>
      <c r="F12" s="16"/>
      <c r="G12" s="17"/>
    </row>
    <row r="13" spans="1:9" x14ac:dyDescent="0.2">
      <c r="A13" s="22" t="str">
        <f>CONCATENATE("Puntuación total por experiencia profesional: ",ROUND(100*G13/F13,1),"%")</f>
        <v>Puntuación total por experiencia profesional: 0%</v>
      </c>
      <c r="B13" s="23"/>
      <c r="C13" s="24"/>
      <c r="D13" s="25"/>
      <c r="E13" s="26"/>
      <c r="F13" s="26">
        <v>10</v>
      </c>
      <c r="G13" s="27">
        <f>IF(COUNT(G7,G9,G11)=0,"",MIN(F13,SUM(G7,G9,G11)))</f>
        <v>0</v>
      </c>
    </row>
    <row r="14" spans="1:9" ht="9.75" customHeight="1" x14ac:dyDescent="0.2">
      <c r="A14" s="4"/>
      <c r="B14" s="4"/>
      <c r="D14" s="28"/>
      <c r="E14" s="29"/>
      <c r="F14" s="29"/>
      <c r="G14" s="30"/>
    </row>
    <row r="15" spans="1:9" x14ac:dyDescent="0.2">
      <c r="A15" s="31" t="s">
        <v>14</v>
      </c>
      <c r="B15" s="32"/>
      <c r="C15" s="33" t="str">
        <f>CONCATENATE("Formación (máximo ",F15," puntos)")</f>
        <v>Formación (máximo 8 puntos)</v>
      </c>
      <c r="D15" s="34"/>
      <c r="E15" s="35"/>
      <c r="F15" s="35">
        <v>8</v>
      </c>
      <c r="G15" s="36">
        <f>IF(G22="","",G22)</f>
        <v>0</v>
      </c>
    </row>
    <row r="16" spans="1:9" ht="13.5" customHeight="1" x14ac:dyDescent="0.2">
      <c r="A16" s="37">
        <v>4</v>
      </c>
      <c r="B16" s="38"/>
      <c r="C16" s="43" t="s">
        <v>15</v>
      </c>
      <c r="D16" s="40">
        <v>0</v>
      </c>
      <c r="E16" s="41">
        <v>3</v>
      </c>
      <c r="F16" s="41">
        <v>3</v>
      </c>
      <c r="G16" s="42">
        <f>IF(D16&lt;&gt;"",MIN(F16,E16*D16),"")</f>
        <v>0</v>
      </c>
    </row>
    <row r="17" spans="1:7" ht="11.25" customHeight="1" x14ac:dyDescent="0.2">
      <c r="A17" s="37">
        <v>5</v>
      </c>
      <c r="B17" s="38"/>
      <c r="C17" s="43" t="s">
        <v>16</v>
      </c>
      <c r="D17" s="40">
        <v>0</v>
      </c>
      <c r="E17" s="41">
        <v>2</v>
      </c>
      <c r="F17" s="41">
        <v>2</v>
      </c>
      <c r="G17" s="42">
        <f>IF(D17&lt;&gt;"",MIN(F17,E17*D17),"")</f>
        <v>0</v>
      </c>
    </row>
    <row r="18" spans="1:7" x14ac:dyDescent="0.2">
      <c r="A18" s="37">
        <v>6</v>
      </c>
      <c r="B18" s="38"/>
      <c r="C18" s="39" t="s">
        <v>24</v>
      </c>
      <c r="D18" s="40">
        <v>0</v>
      </c>
      <c r="E18" s="41">
        <v>1</v>
      </c>
      <c r="F18" s="41">
        <v>1</v>
      </c>
      <c r="G18" s="42">
        <f>IF(D18&lt;&gt;"",MIN(F18,E18*D18),"")</f>
        <v>0</v>
      </c>
    </row>
    <row r="19" spans="1:7" x14ac:dyDescent="0.2">
      <c r="A19" s="37">
        <v>7</v>
      </c>
      <c r="B19" s="38"/>
      <c r="C19" s="39" t="s">
        <v>25</v>
      </c>
      <c r="D19" s="40">
        <v>0</v>
      </c>
      <c r="E19" s="41">
        <v>0.15</v>
      </c>
      <c r="F19" s="41">
        <v>1</v>
      </c>
      <c r="G19" s="42">
        <f>IF(D19&lt;&gt;"",MIN(F19,E19*D19),"")</f>
        <v>0</v>
      </c>
    </row>
    <row r="20" spans="1:7" x14ac:dyDescent="0.2">
      <c r="A20" s="37">
        <v>8</v>
      </c>
      <c r="B20" s="38"/>
      <c r="C20" s="39" t="s">
        <v>26</v>
      </c>
      <c r="D20" s="40">
        <v>0</v>
      </c>
      <c r="E20" s="41">
        <v>0.1</v>
      </c>
      <c r="F20" s="41">
        <v>2</v>
      </c>
      <c r="G20" s="42">
        <f>IF(D20&lt;&gt;"",MIN(F20,E20*D20),"")</f>
        <v>0</v>
      </c>
    </row>
    <row r="21" spans="1:7" ht="6.75" customHeight="1" x14ac:dyDescent="0.2">
      <c r="A21" s="37"/>
      <c r="B21" s="38"/>
      <c r="C21" s="43"/>
      <c r="D21" s="44"/>
      <c r="E21" s="41"/>
      <c r="F21" s="41"/>
      <c r="G21" s="42"/>
    </row>
    <row r="22" spans="1:7" x14ac:dyDescent="0.2">
      <c r="A22" s="45" t="str">
        <f>CONCATENATE("Puntuación total por Formación: ",ROUND(100*G22/F22,1),"%")</f>
        <v>Puntuación total por Formación: 0%</v>
      </c>
      <c r="B22" s="46"/>
      <c r="C22" s="47"/>
      <c r="D22" s="48"/>
      <c r="E22" s="49"/>
      <c r="F22" s="49">
        <v>8</v>
      </c>
      <c r="G22" s="50">
        <f>IF(COUNT(G16:G20)=0,"",MIN(F22,SUM(G16:G20)))</f>
        <v>0</v>
      </c>
    </row>
    <row r="23" spans="1:7" ht="10.5" customHeight="1" x14ac:dyDescent="0.2">
      <c r="A23" s="4"/>
      <c r="B23" s="4"/>
      <c r="D23" s="28"/>
      <c r="E23" s="29"/>
      <c r="F23" s="29"/>
      <c r="G23" s="30"/>
    </row>
    <row r="24" spans="1:7" x14ac:dyDescent="0.2">
      <c r="A24" s="51" t="s">
        <v>17</v>
      </c>
      <c r="B24" s="52"/>
      <c r="C24" s="53" t="str">
        <f>CONCATENATE("Expediente Académico (máximo ",F24," puntos)")</f>
        <v>Expediente Académico (máximo 2 puntos)</v>
      </c>
      <c r="D24" s="54"/>
      <c r="E24" s="55"/>
      <c r="F24" s="55">
        <v>2</v>
      </c>
      <c r="G24" s="56">
        <f>IF(G30="","",G30)</f>
        <v>0</v>
      </c>
    </row>
    <row r="25" spans="1:7" x14ac:dyDescent="0.2">
      <c r="A25" s="57">
        <v>9</v>
      </c>
      <c r="B25" s="58"/>
      <c r="C25" s="59" t="s">
        <v>18</v>
      </c>
      <c r="D25" s="60">
        <v>0</v>
      </c>
      <c r="E25" s="61">
        <v>0.01</v>
      </c>
      <c r="F25" s="61">
        <v>1</v>
      </c>
      <c r="G25" s="62">
        <f>IF(D25&lt;&gt;"",MIN(F25,E25*D25),"")</f>
        <v>0</v>
      </c>
    </row>
    <row r="26" spans="1:7" x14ac:dyDescent="0.2">
      <c r="A26" s="57">
        <v>10</v>
      </c>
      <c r="B26" s="58"/>
      <c r="C26" s="63" t="s">
        <v>19</v>
      </c>
      <c r="D26" s="60">
        <v>0</v>
      </c>
      <c r="E26" s="61">
        <v>0.1</v>
      </c>
      <c r="F26" s="61">
        <v>2</v>
      </c>
      <c r="G26" s="62">
        <f>IF(D26&lt;&gt;"",MIN(F26,E26*D26),"")</f>
        <v>0</v>
      </c>
    </row>
    <row r="27" spans="1:7" x14ac:dyDescent="0.2">
      <c r="A27" s="57">
        <v>11</v>
      </c>
      <c r="B27" s="58"/>
      <c r="C27" s="63" t="s">
        <v>20</v>
      </c>
      <c r="D27" s="60">
        <v>0</v>
      </c>
      <c r="E27" s="61">
        <v>0.02</v>
      </c>
      <c r="F27" s="61">
        <v>0.5</v>
      </c>
      <c r="G27" s="62">
        <f>IF(D27&lt;&gt;"",MIN(F27,E27*D27),"")</f>
        <v>0</v>
      </c>
    </row>
    <row r="28" spans="1:7" x14ac:dyDescent="0.2">
      <c r="A28" s="57">
        <v>12</v>
      </c>
      <c r="B28" s="58"/>
      <c r="C28" s="63" t="s">
        <v>23</v>
      </c>
      <c r="D28" s="60">
        <v>0</v>
      </c>
      <c r="E28" s="61">
        <v>0.05</v>
      </c>
      <c r="F28" s="61">
        <v>0.5</v>
      </c>
      <c r="G28" s="62">
        <f>IF(D28&lt;&gt;"",MIN(F28,E28*D28),"")</f>
        <v>0</v>
      </c>
    </row>
    <row r="29" spans="1:7" ht="8.25" customHeight="1" x14ac:dyDescent="0.2">
      <c r="A29" s="64"/>
      <c r="B29" s="65"/>
      <c r="C29" s="65"/>
      <c r="D29" s="65"/>
      <c r="E29" s="66"/>
      <c r="F29" s="66"/>
      <c r="G29" s="67"/>
    </row>
    <row r="30" spans="1:7" x14ac:dyDescent="0.2">
      <c r="A30" s="68" t="str">
        <f>CONCATENATE("Puntuación total por Expediente Académico: ",ROUND(100*G30/F30,1),"%")</f>
        <v>Puntuación total por Expediente Académico: 0%</v>
      </c>
      <c r="B30" s="69"/>
      <c r="C30" s="70"/>
      <c r="D30" s="71"/>
      <c r="E30" s="72"/>
      <c r="F30" s="72">
        <v>2</v>
      </c>
      <c r="G30" s="73">
        <f>IF(COUNT(G25:G28)=0,"",MIN(F30,SUM(G25:G28)))</f>
        <v>0</v>
      </c>
    </row>
    <row r="31" spans="1:7" x14ac:dyDescent="0.2">
      <c r="G31" s="74"/>
    </row>
    <row r="32" spans="1:7" ht="15" x14ac:dyDescent="0.25">
      <c r="C32" s="75" t="str">
        <f>CONCATENATE("PUNTUACIÓN FINAL (0-",SUM(F5,F15,F24),")")</f>
        <v>PUNTUACIÓN FINAL (0-20)</v>
      </c>
      <c r="D32" s="89">
        <f>SUM(G13,G22,G30)</f>
        <v>0</v>
      </c>
      <c r="E32" s="87"/>
      <c r="F32" s="87"/>
      <c r="G32" s="88"/>
    </row>
    <row r="33" spans="3:7" ht="15" x14ac:dyDescent="0.25">
      <c r="C33" s="75" t="s">
        <v>21</v>
      </c>
      <c r="D33" s="86">
        <f>IFERROR(D32/SUM(F5,F15,F24),0)</f>
        <v>0</v>
      </c>
      <c r="E33" s="87"/>
      <c r="F33" s="87"/>
      <c r="G33" s="88"/>
    </row>
    <row r="34" spans="3:7" x14ac:dyDescent="0.2">
      <c r="G34" s="74"/>
    </row>
    <row r="35" spans="3:7" x14ac:dyDescent="0.2">
      <c r="G35" s="74"/>
    </row>
    <row r="36" spans="3:7" x14ac:dyDescent="0.2">
      <c r="G36" s="74"/>
    </row>
    <row r="37" spans="3:7" x14ac:dyDescent="0.2">
      <c r="G37" s="74"/>
    </row>
    <row r="38" spans="3:7" x14ac:dyDescent="0.2">
      <c r="G38" s="74"/>
    </row>
    <row r="39" spans="3:7" x14ac:dyDescent="0.2">
      <c r="G39" s="74"/>
    </row>
  </sheetData>
  <mergeCells count="2">
    <mergeCell ref="D33:G33"/>
    <mergeCell ref="D32:G32"/>
  </mergeCells>
  <conditionalFormatting sqref="A13:C13 A22:C22 A30:C30">
    <cfRule type="expression" priority="1">
      <formula>$G$13/$F$13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Baremo</vt:lpstr>
      <vt:lpstr>Baremo!Área_de_impresión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Maite Salazar Laplace</dc:creator>
  <cp:lastModifiedBy>Maite Salazar Laplace</cp:lastModifiedBy>
  <dcterms:created xsi:type="dcterms:W3CDTF">2026-03-26T12:28:41Z</dcterms:created>
  <dcterms:modified xsi:type="dcterms:W3CDTF">2026-03-26T14:47:06Z</dcterms:modified>
</cp:coreProperties>
</file>