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N:\PLAZAS\PLAZAS 2025\CONVOCATORIA PÚBLICA\1_TECNICO DE INFRAESTRUVTURA_OPE2025_Enviado a EPPE\"/>
    </mc:Choice>
  </mc:AlternateContent>
  <xr:revisionPtr revIDLastSave="0" documentId="13_ncr:1_{AB73D5B8-5F0C-4AEE-B0F3-37B13591F1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remo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5" l="1"/>
  <c r="G28" i="5"/>
  <c r="G27" i="5"/>
  <c r="G26" i="5"/>
  <c r="G25" i="5"/>
  <c r="C24" i="5"/>
  <c r="G21" i="5"/>
  <c r="G20" i="5"/>
  <c r="G19" i="5"/>
  <c r="G18" i="5"/>
  <c r="G17" i="5"/>
  <c r="G16" i="5"/>
  <c r="G22" i="5" s="1"/>
  <c r="A22" i="5" s="1"/>
  <c r="C15" i="5"/>
  <c r="G11" i="5"/>
  <c r="G9" i="5"/>
  <c r="G7" i="5"/>
  <c r="G13" i="5" s="1"/>
  <c r="C5" i="5"/>
  <c r="G30" i="5" l="1"/>
  <c r="D32" i="5" s="1"/>
  <c r="D33" i="5" s="1"/>
  <c r="A13" i="5"/>
  <c r="G5" i="5"/>
  <c r="A30" i="5" l="1"/>
</calcChain>
</file>

<file path=xl/sharedStrings.xml><?xml version="1.0" encoding="utf-8"?>
<sst xmlns="http://schemas.openxmlformats.org/spreadsheetml/2006/main" count="28" uniqueCount="28">
  <si>
    <t>MODELO DE AUTOBAREMACIÓN DE MÉRITOS</t>
  </si>
  <si>
    <t>Nombre</t>
  </si>
  <si>
    <t>DNI</t>
  </si>
  <si>
    <t>Mérito</t>
  </si>
  <si>
    <t>Puntos por unidad</t>
  </si>
  <si>
    <t>Máxima puntuación</t>
  </si>
  <si>
    <t xml:space="preserve">Total Puntos </t>
  </si>
  <si>
    <t>BLOQUE I</t>
  </si>
  <si>
    <t>BLOQUE II</t>
  </si>
  <si>
    <t>BLOQUE III</t>
  </si>
  <si>
    <t>PORCENTAJE SOBRE MÁXIMA PUNTUACIÓN</t>
  </si>
  <si>
    <t>Experiencia en proyectos y obras de ingeniería civil o infraestructuras.</t>
  </si>
  <si>
    <t>Meses en redacción, revisión, dirección, asistencia técnica, supervisión o control de proyectos y obras, preferentemente portuarias</t>
  </si>
  <si>
    <t>Experiencia en conservación y mantenimiento de infraestructuras.</t>
  </si>
  <si>
    <t>Meses en inspección, diagnóstico de patologías, planificación del mantenimiento o gestión de activos de obra civil</t>
  </si>
  <si>
    <t>Experiencia en gestión técnica y económica de obras y contratos.</t>
  </si>
  <si>
    <t>Meses en mediciones, presupuestos, certificaciones, control de costes y plazos o gestión técnica de contratos de obras y servicios</t>
  </si>
  <si>
    <t>N.º de titulaciones universitarias oficiales o másteres oficiales adicionales a la exigida, directamente relacionados con obra civil, infraestructuras o construcción</t>
  </si>
  <si>
    <t>N.º de cursos de BIM aplicado a obra civil o infraestructuras (&gt;20 h)</t>
  </si>
  <si>
    <t>N.º de cursos sobre contratación pública, gestión de obras, mediciones, presupuestos, costes, plazos o seguridad en construcción (&gt;20 h)</t>
  </si>
  <si>
    <t>N.º de cursos sobre conservación, mantenimiento, patologías, inspección o gestión de activos de infraestructuras (&gt;20 h)</t>
  </si>
  <si>
    <t>N.º de cursos sobre software técnico de obra civil: AutoCAD/Civil 3D, CYPE, Presto/BC3, GIS, Revit, Navisworks u otros equivalentes (&gt;20 h)</t>
  </si>
  <si>
    <t>N.º de matrículas de honor o sobresalientes en titulaciones universitarias relacionadas con la plaza</t>
  </si>
  <si>
    <t>Meses de beca, colaboración o investigación en materias relacionadas con obra civil, infraestructuras o construcción</t>
  </si>
  <si>
    <t>N.º de premios o distinciones académicas por TFG, TFM u otros trabajos relacionados con la plaza</t>
  </si>
  <si>
    <t>Formación Profesional de Técnico Superior en Familias afines de Edificación y Obra Civil, Instalación y Mantenimiento, Electricidad y Electrónica.</t>
  </si>
  <si>
    <t>N.º de publicaciones o comunicaciones técnicas o de divulgación relacionadas con obra civil, infraestructuras, construcción o mantenimiento</t>
  </si>
  <si>
    <t>TÉCNICO/A DE INFRAESTRUCTURA
GRUPO 2 BANDA 2 NIVEL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</si>
</sst>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</font>
    <font>
      <sz val="11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i/>
      <sz val="10"/>
      <color theme="4" tint="-0.249977111117893"/>
      <name val="Calibri"/>
    </font>
    <font>
      <b/>
      <sz val="10"/>
      <color rgb="FFC00000"/>
      <name val="Calibri"/>
    </font>
    <font>
      <i/>
      <sz val="8"/>
      <color theme="4" tint="-0.249977111117893"/>
      <name val="Calibri"/>
    </font>
    <font>
      <b/>
      <i/>
      <sz val="8"/>
      <color theme="4" tint="-0.249977111117893"/>
      <name val="Calibri"/>
    </font>
    <font>
      <sz val="9"/>
      <color theme="1"/>
      <name val="Calibri"/>
    </font>
    <font>
      <b/>
      <sz val="9"/>
      <color theme="1"/>
      <name val="Calibri"/>
    </font>
    <font>
      <b/>
      <i/>
      <sz val="8"/>
      <color theme="1"/>
      <name val="Calibri"/>
    </font>
    <font>
      <sz val="9"/>
      <color theme="1"/>
      <name val="Calibri"/>
    </font>
    <font>
      <sz val="9"/>
      <color theme="1"/>
      <name val="Calibri"/>
      <family val="2"/>
    </font>
    <font>
      <sz val="10"/>
      <color theme="1"/>
      <name val="Calibri"/>
      <family val="2"/>
    </font>
    <font>
      <b/>
      <sz val="10"/>
      <color rgb="FFC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5" tint="0.59996337778862885"/>
        <bgColor indexed="65"/>
      </patternFill>
    </fill>
    <fill>
      <patternFill patternType="solid">
        <fgColor theme="5" tint="0.79995117038483843"/>
        <bgColor indexed="65"/>
      </patternFill>
    </fill>
  </fills>
  <borders count="11">
    <border>
      <left/>
      <right/>
      <top/>
      <bottom/>
      <diagonal/>
    </border>
    <border>
      <left/>
      <right style="thin">
        <color theme="0" tint="-0.49995422223578601"/>
      </right>
      <top/>
      <bottom/>
      <diagonal/>
    </border>
    <border>
      <left style="thin">
        <color theme="0" tint="-0.49995422223578601"/>
      </left>
      <right/>
      <top style="thin">
        <color theme="0" tint="-0.49995422223578601"/>
      </top>
      <bottom style="thin">
        <color auto="1"/>
      </bottom>
      <diagonal/>
    </border>
    <border>
      <left/>
      <right/>
      <top style="thin">
        <color theme="0" tint="-0.49995422223578601"/>
      </top>
      <bottom style="thin">
        <color auto="1"/>
      </bottom>
      <diagonal/>
    </border>
    <border>
      <left/>
      <right style="thin">
        <color theme="0" tint="-0.49995422223578601"/>
      </right>
      <top style="thin">
        <color theme="0" tint="-0.49995422223578601"/>
      </top>
      <bottom style="thin">
        <color auto="1"/>
      </bottom>
      <diagonal/>
    </border>
    <border>
      <left style="thin">
        <color theme="0" tint="-0.49995422223578601"/>
      </left>
      <right/>
      <top/>
      <bottom/>
      <diagonal/>
    </border>
    <border>
      <left style="thin">
        <color theme="0" tint="-0.49995422223578601"/>
      </left>
      <right style="thin">
        <color theme="0" tint="-0.49995422223578601"/>
      </right>
      <top style="thin">
        <color theme="0" tint="-0.49995422223578601"/>
      </top>
      <bottom style="thin">
        <color theme="0" tint="-0.49995422223578601"/>
      </bottom>
      <diagonal/>
    </border>
    <border>
      <left style="thin">
        <color theme="0" tint="-0.49995422223578601"/>
      </left>
      <right/>
      <top style="thin">
        <color theme="0" tint="-0.49995422223578601"/>
      </top>
      <bottom style="thin">
        <color theme="0" tint="-0.49995422223578601"/>
      </bottom>
      <diagonal/>
    </border>
    <border>
      <left/>
      <right/>
      <top style="thin">
        <color theme="0" tint="-0.49995422223578601"/>
      </top>
      <bottom style="thin">
        <color theme="0" tint="-0.49995422223578601"/>
      </bottom>
      <diagonal/>
    </border>
    <border>
      <left/>
      <right style="thin">
        <color theme="0" tint="-0.49995422223578601"/>
      </right>
      <top style="thin">
        <color theme="0" tint="-0.49995422223578601"/>
      </top>
      <bottom style="thin">
        <color theme="0" tint="-0.499954222235786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2" fillId="2" borderId="3" xfId="0" applyFont="1" applyFill="1" applyBorder="1"/>
    <xf numFmtId="0" fontId="3" fillId="2" borderId="3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right" vertical="center"/>
    </xf>
    <xf numFmtId="0" fontId="3" fillId="3" borderId="5" xfId="0" applyFont="1" applyFill="1" applyBorder="1"/>
    <xf numFmtId="0" fontId="3" fillId="3" borderId="0" xfId="0" applyFont="1" applyFill="1"/>
    <xf numFmtId="0" fontId="3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right"/>
    </xf>
    <xf numFmtId="0" fontId="3" fillId="3" borderId="0" xfId="0" applyFont="1" applyFill="1" applyAlignment="1">
      <alignment horizontal="right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8" xfId="0" applyFont="1" applyFill="1" applyBorder="1"/>
    <xf numFmtId="0" fontId="3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4" borderId="2" xfId="0" applyFont="1" applyFill="1" applyBorder="1" applyAlignment="1">
      <alignment horizontal="right"/>
    </xf>
    <xf numFmtId="0" fontId="3" fillId="4" borderId="3" xfId="0" applyFont="1" applyFill="1" applyBorder="1" applyAlignment="1">
      <alignment horizontal="right"/>
    </xf>
    <xf numFmtId="0" fontId="2" fillId="4" borderId="3" xfId="0" applyFont="1" applyFill="1" applyBorder="1"/>
    <xf numFmtId="0" fontId="3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right" vertical="center"/>
    </xf>
    <xf numFmtId="0" fontId="3" fillId="5" borderId="5" xfId="0" applyFont="1" applyFill="1" applyBorder="1" applyAlignment="1">
      <alignment horizontal="right" vertical="top"/>
    </xf>
    <xf numFmtId="0" fontId="3" fillId="5" borderId="0" xfId="0" applyFont="1" applyFill="1" applyAlignment="1">
      <alignment horizontal="right" vertical="top"/>
    </xf>
    <xf numFmtId="0" fontId="3" fillId="5" borderId="6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5" fillId="5" borderId="1" xfId="0" applyFont="1" applyFill="1" applyBorder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3" fillId="5" borderId="7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left"/>
    </xf>
    <xf numFmtId="0" fontId="3" fillId="5" borderId="8" xfId="0" applyFont="1" applyFill="1" applyBorder="1"/>
    <xf numFmtId="0" fontId="3" fillId="5" borderId="8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right" vertical="center"/>
    </xf>
    <xf numFmtId="0" fontId="3" fillId="6" borderId="2" xfId="0" applyFont="1" applyFill="1" applyBorder="1" applyAlignment="1">
      <alignment horizontal="right"/>
    </xf>
    <xf numFmtId="0" fontId="3" fillId="6" borderId="3" xfId="0" applyFont="1" applyFill="1" applyBorder="1" applyAlignment="1">
      <alignment horizontal="right"/>
    </xf>
    <xf numFmtId="0" fontId="3" fillId="6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right" vertical="center"/>
    </xf>
    <xf numFmtId="0" fontId="3" fillId="7" borderId="5" xfId="0" applyFont="1" applyFill="1" applyBorder="1" applyAlignment="1">
      <alignment horizontal="right" vertical="top"/>
    </xf>
    <xf numFmtId="0" fontId="3" fillId="7" borderId="0" xfId="0" applyFont="1" applyFill="1" applyAlignment="1">
      <alignment horizontal="right" vertical="top"/>
    </xf>
    <xf numFmtId="0" fontId="3" fillId="7" borderId="6" xfId="0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5" fillId="7" borderId="1" xfId="0" applyFont="1" applyFill="1" applyBorder="1" applyAlignment="1">
      <alignment horizontal="right" vertical="center"/>
    </xf>
    <xf numFmtId="0" fontId="3" fillId="7" borderId="5" xfId="0" applyFont="1" applyFill="1" applyBorder="1"/>
    <xf numFmtId="0" fontId="3" fillId="7" borderId="0" xfId="0" applyFont="1" applyFill="1"/>
    <xf numFmtId="0" fontId="6" fillId="7" borderId="0" xfId="0" applyFont="1" applyFill="1" applyAlignment="1">
      <alignment horizontal="center"/>
    </xf>
    <xf numFmtId="0" fontId="5" fillId="7" borderId="1" xfId="0" applyFont="1" applyFill="1" applyBorder="1"/>
    <xf numFmtId="0" fontId="3" fillId="7" borderId="7" xfId="0" applyFont="1" applyFill="1" applyBorder="1" applyAlignment="1">
      <alignment horizontal="left"/>
    </xf>
    <xf numFmtId="0" fontId="3" fillId="7" borderId="8" xfId="0" applyFont="1" applyFill="1" applyBorder="1" applyAlignment="1">
      <alignment horizontal="left"/>
    </xf>
    <xf numFmtId="0" fontId="3" fillId="7" borderId="8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right" vertical="center"/>
    </xf>
    <xf numFmtId="0" fontId="5" fillId="0" borderId="0" xfId="0" applyFont="1"/>
    <xf numFmtId="0" fontId="2" fillId="0" borderId="10" xfId="0" applyFont="1" applyBorder="1" applyAlignment="1">
      <alignment horizontal="right"/>
    </xf>
    <xf numFmtId="164" fontId="6" fillId="3" borderId="0" xfId="0" applyNumberFormat="1" applyFont="1" applyFill="1" applyAlignment="1">
      <alignment horizontal="center" vertical="center"/>
    </xf>
    <xf numFmtId="14" fontId="3" fillId="0" borderId="0" xfId="0" applyNumberFormat="1" applyFont="1"/>
    <xf numFmtId="0" fontId="2" fillId="3" borderId="0" xfId="0" applyFont="1" applyFill="1" applyAlignment="1">
      <alignment horizontal="right"/>
    </xf>
    <xf numFmtId="0" fontId="2" fillId="3" borderId="0" xfId="0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2" fontId="3" fillId="0" borderId="0" xfId="0" applyNumberFormat="1" applyFont="1"/>
    <xf numFmtId="0" fontId="2" fillId="3" borderId="0" xfId="0" applyFont="1" applyFill="1" applyAlignment="1">
      <alignment wrapText="1"/>
    </xf>
    <xf numFmtId="0" fontId="2" fillId="6" borderId="3" xfId="0" applyFont="1" applyFill="1" applyBorder="1" applyAlignment="1">
      <alignment wrapText="1"/>
    </xf>
    <xf numFmtId="0" fontId="3" fillId="7" borderId="0" xfId="0" applyFont="1" applyFill="1" applyAlignment="1">
      <alignment wrapText="1"/>
    </xf>
    <xf numFmtId="0" fontId="3" fillId="7" borderId="8" xfId="0" applyFont="1" applyFill="1" applyBorder="1" applyAlignment="1">
      <alignment wrapText="1"/>
    </xf>
    <xf numFmtId="0" fontId="8" fillId="3" borderId="0" xfId="0" applyFont="1" applyFill="1" applyAlignment="1">
      <alignment horizontal="left" wrapText="1"/>
    </xf>
    <xf numFmtId="0" fontId="9" fillId="3" borderId="0" xfId="0" applyFont="1" applyFill="1" applyAlignment="1">
      <alignment wrapText="1"/>
    </xf>
    <xf numFmtId="0" fontId="8" fillId="5" borderId="0" xfId="0" applyFont="1" applyFill="1" applyAlignment="1">
      <alignment vertical="center" wrapText="1"/>
    </xf>
    <xf numFmtId="0" fontId="8" fillId="7" borderId="0" xfId="0" applyFont="1" applyFill="1" applyAlignment="1">
      <alignment vertical="center" wrapText="1"/>
    </xf>
    <xf numFmtId="0" fontId="10" fillId="3" borderId="0" xfId="0" applyFont="1" applyFill="1" applyAlignment="1">
      <alignment wrapText="1"/>
    </xf>
    <xf numFmtId="0" fontId="11" fillId="5" borderId="0" xfId="0" applyFont="1" applyFill="1" applyAlignment="1">
      <alignment vertical="center" wrapText="1"/>
    </xf>
    <xf numFmtId="0" fontId="12" fillId="5" borderId="0" xfId="0" applyFont="1" applyFill="1" applyAlignment="1">
      <alignment horizontal="left" vertical="center" wrapText="1"/>
    </xf>
    <xf numFmtId="0" fontId="12" fillId="7" borderId="0" xfId="0" applyFont="1" applyFill="1" applyAlignment="1">
      <alignment vertical="center" wrapText="1"/>
    </xf>
    <xf numFmtId="0" fontId="3" fillId="0" borderId="0" xfId="0" applyFont="1" applyAlignment="1">
      <alignment textRotation="90"/>
    </xf>
    <xf numFmtId="0" fontId="4" fillId="0" borderId="0" xfId="0" applyFont="1" applyAlignment="1">
      <alignment textRotation="90"/>
    </xf>
    <xf numFmtId="0" fontId="13" fillId="3" borderId="5" xfId="0" applyFont="1" applyFill="1" applyBorder="1" applyAlignment="1">
      <alignment horizontal="right"/>
    </xf>
    <xf numFmtId="0" fontId="14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10" fontId="3" fillId="0" borderId="10" xfId="1" applyNumberFormat="1" applyFont="1" applyBorder="1" applyAlignment="1">
      <alignment horizontal="center"/>
    </xf>
  </cellXfs>
  <cellStyles count="2">
    <cellStyle name="Normal" xfId="0" builtinId="0"/>
    <cellStyle name="Porcentaje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workbookViewId="0">
      <selection activeCell="D33" sqref="A1:G33"/>
    </sheetView>
  </sheetViews>
  <sheetFormatPr baseColWidth="10" defaultColWidth="10.85546875" defaultRowHeight="12.75" x14ac:dyDescent="0.2"/>
  <cols>
    <col min="1" max="1" width="8.85546875" style="2" customWidth="1"/>
    <col min="2" max="2" width="1.28515625" style="2" customWidth="1"/>
    <col min="3" max="3" width="71.85546875" style="2" customWidth="1"/>
    <col min="4" max="4" width="4.85546875" style="2" customWidth="1"/>
    <col min="5" max="5" width="4.7109375" style="3" customWidth="1"/>
    <col min="6" max="6" width="4.85546875" style="3" customWidth="1"/>
    <col min="7" max="7" width="4.85546875" style="2" customWidth="1"/>
    <col min="8" max="16384" width="10.85546875" style="2"/>
  </cols>
  <sheetData>
    <row r="1" spans="1:9" x14ac:dyDescent="0.2">
      <c r="C1" s="5" t="s">
        <v>0</v>
      </c>
    </row>
    <row r="2" spans="1:9" x14ac:dyDescent="0.2">
      <c r="A2" s="1" t="s">
        <v>1</v>
      </c>
    </row>
    <row r="3" spans="1:9" x14ac:dyDescent="0.2">
      <c r="A3" s="1" t="s">
        <v>2</v>
      </c>
    </row>
    <row r="4" spans="1:9" ht="90" customHeight="1" x14ac:dyDescent="0.2">
      <c r="A4" s="4"/>
      <c r="B4" s="4"/>
      <c r="C4" s="90" t="s">
        <v>27</v>
      </c>
      <c r="D4" s="87" t="s">
        <v>3</v>
      </c>
      <c r="E4" s="88" t="s">
        <v>4</v>
      </c>
      <c r="F4" s="88" t="s">
        <v>5</v>
      </c>
      <c r="G4" s="87" t="s">
        <v>6</v>
      </c>
    </row>
    <row r="5" spans="1:9" x14ac:dyDescent="0.2">
      <c r="A5" s="6" t="s">
        <v>7</v>
      </c>
      <c r="B5" s="7"/>
      <c r="C5" s="8" t="str">
        <f>CONCATENATE("Experiencia Profesional (máximo ",F5," puntos)")</f>
        <v>Experiencia Profesional (máximo 10 puntos)</v>
      </c>
      <c r="D5" s="9"/>
      <c r="E5" s="10"/>
      <c r="F5" s="10">
        <v>10</v>
      </c>
      <c r="G5" s="11">
        <f>G13</f>
        <v>0</v>
      </c>
    </row>
    <row r="6" spans="1:9" ht="12.75" customHeight="1" x14ac:dyDescent="0.2">
      <c r="A6" s="12">
        <v>1</v>
      </c>
      <c r="B6" s="13"/>
      <c r="C6" s="75" t="s">
        <v>11</v>
      </c>
      <c r="D6" s="14"/>
      <c r="E6" s="15"/>
      <c r="F6" s="15"/>
      <c r="G6" s="16"/>
    </row>
    <row r="7" spans="1:9" ht="28.5" customHeight="1" x14ac:dyDescent="0.2">
      <c r="A7" s="12"/>
      <c r="B7" s="13"/>
      <c r="C7" s="79" t="s">
        <v>12</v>
      </c>
      <c r="D7" s="19">
        <v>0</v>
      </c>
      <c r="E7" s="68">
        <v>0.1</v>
      </c>
      <c r="F7" s="15">
        <v>5</v>
      </c>
      <c r="G7" s="16">
        <f>MIN(F7,E7*D7)</f>
        <v>0</v>
      </c>
    </row>
    <row r="8" spans="1:9" ht="12.75" customHeight="1" x14ac:dyDescent="0.2">
      <c r="A8" s="12">
        <v>2</v>
      </c>
      <c r="B8" s="13"/>
      <c r="C8" s="80" t="s">
        <v>13</v>
      </c>
      <c r="D8" s="14"/>
      <c r="E8" s="15"/>
      <c r="F8" s="15"/>
      <c r="G8" s="16"/>
    </row>
    <row r="9" spans="1:9" ht="28.5" customHeight="1" x14ac:dyDescent="0.2">
      <c r="A9" s="17"/>
      <c r="B9" s="18"/>
      <c r="C9" s="79" t="s">
        <v>14</v>
      </c>
      <c r="D9" s="19">
        <v>0</v>
      </c>
      <c r="E9" s="68">
        <v>0.1</v>
      </c>
      <c r="F9" s="15">
        <v>3</v>
      </c>
      <c r="G9" s="16">
        <f>MIN(F9,E9*D9)</f>
        <v>0</v>
      </c>
      <c r="I9" s="74"/>
    </row>
    <row r="10" spans="1:9" ht="12.75" customHeight="1" x14ac:dyDescent="0.2">
      <c r="A10" s="89">
        <v>3</v>
      </c>
      <c r="B10" s="70"/>
      <c r="C10" s="80" t="s">
        <v>15</v>
      </c>
      <c r="D10" s="71"/>
      <c r="E10" s="72"/>
      <c r="F10" s="73"/>
      <c r="G10" s="16"/>
      <c r="I10" s="69"/>
    </row>
    <row r="11" spans="1:9" ht="28.5" customHeight="1" x14ac:dyDescent="0.2">
      <c r="A11" s="17"/>
      <c r="B11" s="18"/>
      <c r="C11" s="79" t="s">
        <v>16</v>
      </c>
      <c r="D11" s="19">
        <v>0</v>
      </c>
      <c r="E11" s="68">
        <v>0.1</v>
      </c>
      <c r="F11" s="15">
        <v>2</v>
      </c>
      <c r="G11" s="16">
        <f>MIN(F11,E11*D11)</f>
        <v>0</v>
      </c>
    </row>
    <row r="12" spans="1:9" ht="12.75" customHeight="1" x14ac:dyDescent="0.2">
      <c r="A12" s="12"/>
      <c r="B12" s="13"/>
      <c r="C12" s="83"/>
      <c r="D12" s="14"/>
      <c r="E12" s="15"/>
      <c r="F12" s="15"/>
      <c r="G12" s="16"/>
    </row>
    <row r="13" spans="1:9" x14ac:dyDescent="0.2">
      <c r="A13" s="20" t="str">
        <f>CONCATENATE("Puntuación total por experiencia profesional: ",ROUND(100*G13/F13,1),"%")</f>
        <v>Puntuación total por experiencia profesional: 0%</v>
      </c>
      <c r="B13" s="21"/>
      <c r="C13" s="22"/>
      <c r="D13" s="23"/>
      <c r="E13" s="24"/>
      <c r="F13" s="24">
        <v>10</v>
      </c>
      <c r="G13" s="25">
        <f>MIN(F13,SUM(G7,G9,G11))</f>
        <v>0</v>
      </c>
    </row>
    <row r="14" spans="1:9" ht="9.75" customHeight="1" x14ac:dyDescent="0.2">
      <c r="A14" s="4"/>
      <c r="B14" s="4"/>
      <c r="D14" s="26"/>
      <c r="E14" s="27"/>
      <c r="F14" s="27"/>
      <c r="G14" s="28"/>
    </row>
    <row r="15" spans="1:9" x14ac:dyDescent="0.2">
      <c r="A15" s="29" t="s">
        <v>8</v>
      </c>
      <c r="B15" s="30"/>
      <c r="C15" s="31" t="str">
        <f>CONCATENATE("Formación (máximo ",F15," puntos)")</f>
        <v>Formación (máximo 8 puntos)</v>
      </c>
      <c r="D15" s="32"/>
      <c r="E15" s="33"/>
      <c r="F15" s="33">
        <v>8</v>
      </c>
      <c r="G15" s="34"/>
    </row>
    <row r="16" spans="1:9" ht="28.5" customHeight="1" x14ac:dyDescent="0.2">
      <c r="A16" s="35">
        <v>4</v>
      </c>
      <c r="B16" s="36"/>
      <c r="C16" s="81" t="s">
        <v>17</v>
      </c>
      <c r="D16" s="37">
        <v>0</v>
      </c>
      <c r="E16" s="38">
        <v>1.5</v>
      </c>
      <c r="F16" s="38">
        <v>1.5</v>
      </c>
      <c r="G16" s="39">
        <f>MIN(F16,E16*D16)</f>
        <v>0</v>
      </c>
    </row>
    <row r="17" spans="1:7" ht="28.5" customHeight="1" x14ac:dyDescent="0.2">
      <c r="A17" s="35">
        <v>5</v>
      </c>
      <c r="B17" s="36"/>
      <c r="C17" s="85" t="s">
        <v>25</v>
      </c>
      <c r="D17" s="37">
        <v>0</v>
      </c>
      <c r="E17" s="38">
        <v>1.5</v>
      </c>
      <c r="F17" s="38">
        <v>1.5</v>
      </c>
      <c r="G17" s="39">
        <f>MIN(F17,E17*D17)</f>
        <v>0</v>
      </c>
    </row>
    <row r="18" spans="1:7" ht="28.5" customHeight="1" x14ac:dyDescent="0.2">
      <c r="A18" s="35">
        <v>6</v>
      </c>
      <c r="B18" s="36"/>
      <c r="C18" s="81" t="s">
        <v>18</v>
      </c>
      <c r="D18" s="37">
        <v>0</v>
      </c>
      <c r="E18" s="38">
        <v>0.5</v>
      </c>
      <c r="F18" s="38">
        <v>1.5</v>
      </c>
      <c r="G18" s="39">
        <f t="shared" ref="G18:G19" si="0">MIN(F18,E18*D18)</f>
        <v>0</v>
      </c>
    </row>
    <row r="19" spans="1:7" ht="28.5" customHeight="1" x14ac:dyDescent="0.2">
      <c r="A19" s="35">
        <v>7</v>
      </c>
      <c r="B19" s="36"/>
      <c r="C19" s="81" t="s">
        <v>19</v>
      </c>
      <c r="D19" s="37">
        <v>0</v>
      </c>
      <c r="E19" s="38">
        <v>0.25</v>
      </c>
      <c r="F19" s="38">
        <v>1.25</v>
      </c>
      <c r="G19" s="39">
        <f t="shared" si="0"/>
        <v>0</v>
      </c>
    </row>
    <row r="20" spans="1:7" ht="28.5" customHeight="1" x14ac:dyDescent="0.2">
      <c r="A20" s="35">
        <v>8</v>
      </c>
      <c r="B20" s="36"/>
      <c r="C20" s="81" t="s">
        <v>20</v>
      </c>
      <c r="D20" s="37">
        <v>0</v>
      </c>
      <c r="E20" s="38">
        <v>0.25</v>
      </c>
      <c r="F20" s="38">
        <v>1.25</v>
      </c>
      <c r="G20" s="39">
        <f>MIN(F20,E20*D20)</f>
        <v>0</v>
      </c>
    </row>
    <row r="21" spans="1:7" ht="28.5" customHeight="1" x14ac:dyDescent="0.2">
      <c r="A21" s="35">
        <v>9</v>
      </c>
      <c r="B21" s="36"/>
      <c r="C21" s="84" t="s">
        <v>21</v>
      </c>
      <c r="D21" s="40">
        <v>0</v>
      </c>
      <c r="E21" s="38">
        <v>0.25</v>
      </c>
      <c r="F21" s="38">
        <v>1</v>
      </c>
      <c r="G21" s="39">
        <f>MIN(F21,E21*D21)</f>
        <v>0</v>
      </c>
    </row>
    <row r="22" spans="1:7" x14ac:dyDescent="0.2">
      <c r="A22" s="41" t="str">
        <f>CONCATENATE("Puntuación total por Formación: ",ROUND(100*G22/F22,1),"%")</f>
        <v>Puntuación total por Formación: 0%</v>
      </c>
      <c r="B22" s="42"/>
      <c r="C22" s="43"/>
      <c r="D22" s="44"/>
      <c r="E22" s="45"/>
      <c r="F22" s="45">
        <v>8</v>
      </c>
      <c r="G22" s="46">
        <f>MIN(F22,SUM(G16:G21))</f>
        <v>0</v>
      </c>
    </row>
    <row r="23" spans="1:7" ht="10.5" customHeight="1" x14ac:dyDescent="0.2">
      <c r="A23" s="4"/>
      <c r="B23" s="4"/>
      <c r="D23" s="26"/>
      <c r="E23" s="27"/>
      <c r="F23" s="27"/>
      <c r="G23" s="28"/>
    </row>
    <row r="24" spans="1:7" ht="12.75" customHeight="1" x14ac:dyDescent="0.2">
      <c r="A24" s="47" t="s">
        <v>9</v>
      </c>
      <c r="B24" s="48"/>
      <c r="C24" s="76" t="str">
        <f>CONCATENATE("Méritos académicos y de investigación (máximo ",F24," puntos)")</f>
        <v>Méritos académicos y de investigación (máximo 2 puntos)</v>
      </c>
      <c r="D24" s="49"/>
      <c r="E24" s="50"/>
      <c r="F24" s="50">
        <v>2</v>
      </c>
      <c r="G24" s="51"/>
    </row>
    <row r="25" spans="1:7" ht="26.25" customHeight="1" x14ac:dyDescent="0.2">
      <c r="A25" s="52">
        <v>10</v>
      </c>
      <c r="B25" s="53"/>
      <c r="C25" s="82" t="s">
        <v>22</v>
      </c>
      <c r="D25" s="54">
        <v>0</v>
      </c>
      <c r="E25" s="55">
        <v>0.05</v>
      </c>
      <c r="F25" s="55">
        <v>0.75</v>
      </c>
      <c r="G25" s="56">
        <f t="shared" ref="G25:G28" si="1">MIN(F25,E25*D25)</f>
        <v>0</v>
      </c>
    </row>
    <row r="26" spans="1:7" ht="26.25" customHeight="1" x14ac:dyDescent="0.2">
      <c r="A26" s="52">
        <v>11</v>
      </c>
      <c r="B26" s="53"/>
      <c r="C26" s="82" t="s">
        <v>23</v>
      </c>
      <c r="D26" s="54">
        <v>0</v>
      </c>
      <c r="E26" s="55">
        <v>0.05</v>
      </c>
      <c r="F26" s="55">
        <v>0.75</v>
      </c>
      <c r="G26" s="56">
        <f t="shared" si="1"/>
        <v>0</v>
      </c>
    </row>
    <row r="27" spans="1:7" ht="26.25" customHeight="1" x14ac:dyDescent="0.2">
      <c r="A27" s="52">
        <v>12</v>
      </c>
      <c r="B27" s="53"/>
      <c r="C27" s="86" t="s">
        <v>26</v>
      </c>
      <c r="D27" s="54">
        <v>0</v>
      </c>
      <c r="E27" s="55">
        <v>0.05</v>
      </c>
      <c r="F27" s="55">
        <v>0.25</v>
      </c>
      <c r="G27" s="56">
        <f t="shared" si="1"/>
        <v>0</v>
      </c>
    </row>
    <row r="28" spans="1:7" ht="26.25" customHeight="1" x14ac:dyDescent="0.2">
      <c r="A28" s="52">
        <v>13</v>
      </c>
      <c r="B28" s="53"/>
      <c r="C28" s="82" t="s">
        <v>24</v>
      </c>
      <c r="D28" s="54">
        <v>0</v>
      </c>
      <c r="E28" s="55">
        <v>0.25</v>
      </c>
      <c r="F28" s="55">
        <v>0.25</v>
      </c>
      <c r="G28" s="56">
        <f t="shared" si="1"/>
        <v>0</v>
      </c>
    </row>
    <row r="29" spans="1:7" ht="12.75" customHeight="1" x14ac:dyDescent="0.2">
      <c r="A29" s="57"/>
      <c r="B29" s="58"/>
      <c r="C29" s="77"/>
      <c r="D29" s="58"/>
      <c r="E29" s="59"/>
      <c r="F29" s="59"/>
      <c r="G29" s="60"/>
    </row>
    <row r="30" spans="1:7" ht="12.75" customHeight="1" x14ac:dyDescent="0.2">
      <c r="A30" s="61" t="str">
        <f>CONCATENATE("Puntuación total por Méritos académicos y de investigación: ",ROUND(100*G30/F30,1),"%")</f>
        <v>Puntuación total por Méritos académicos y de investigación: 0%</v>
      </c>
      <c r="B30" s="62"/>
      <c r="C30" s="78"/>
      <c r="D30" s="63"/>
      <c r="E30" s="64"/>
      <c r="F30" s="64">
        <v>2</v>
      </c>
      <c r="G30" s="65">
        <f>MIN(F30,SUM(G25:G28))</f>
        <v>0</v>
      </c>
    </row>
    <row r="31" spans="1:7" x14ac:dyDescent="0.2">
      <c r="G31" s="66"/>
    </row>
    <row r="32" spans="1:7" x14ac:dyDescent="0.2">
      <c r="C32" s="67" t="str">
        <f>CONCATENATE("PUNTUACIÓN FINAL (0-",SUM(F24+F15+F5),")")</f>
        <v>PUNTUACIÓN FINAL (0-20)</v>
      </c>
      <c r="D32" s="91">
        <f>G30+G22+G13</f>
        <v>0</v>
      </c>
      <c r="E32" s="91"/>
      <c r="F32" s="91"/>
      <c r="G32" s="91"/>
    </row>
    <row r="33" spans="3:7" x14ac:dyDescent="0.2">
      <c r="C33" s="67" t="s">
        <v>10</v>
      </c>
      <c r="D33" s="92">
        <f>D32/(SUM(F24+F15+F5))</f>
        <v>0</v>
      </c>
      <c r="E33" s="92"/>
      <c r="F33" s="92"/>
      <c r="G33" s="92"/>
    </row>
    <row r="34" spans="3:7" x14ac:dyDescent="0.2">
      <c r="G34" s="66"/>
    </row>
    <row r="35" spans="3:7" x14ac:dyDescent="0.2">
      <c r="G35" s="66"/>
    </row>
    <row r="36" spans="3:7" x14ac:dyDescent="0.2">
      <c r="G36" s="66"/>
    </row>
    <row r="37" spans="3:7" x14ac:dyDescent="0.2">
      <c r="G37" s="66"/>
    </row>
    <row r="38" spans="3:7" x14ac:dyDescent="0.2">
      <c r="G38" s="66"/>
    </row>
    <row r="39" spans="3:7" x14ac:dyDescent="0.2">
      <c r="G39" s="66"/>
    </row>
  </sheetData>
  <mergeCells count="2">
    <mergeCell ref="D32:G32"/>
    <mergeCell ref="D33:G33"/>
  </mergeCells>
  <conditionalFormatting sqref="A13:C13 A22:C22 A30:C30">
    <cfRule type="expression" priority="1">
      <formula>$G$13/$F$13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Baremo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Maite Salazar Laplace</dc:creator>
  <cp:lastModifiedBy>Maite Salazar Laplace</cp:lastModifiedBy>
  <dcterms:created xsi:type="dcterms:W3CDTF">2026-07-28T12:37:32Z</dcterms:created>
  <dcterms:modified xsi:type="dcterms:W3CDTF">2026-08-14T11:05:16Z</dcterms:modified>
</cp:coreProperties>
</file>